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85" firstSheet="1" activeTab="1"/>
  </bookViews>
  <sheets>
    <sheet name="1994-2007" sheetId="1" r:id="rId1"/>
    <sheet name="2008-2019" sheetId="2" r:id="rId2"/>
    <sheet name="Лист1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<sst xmlns="http://schemas.openxmlformats.org/spreadsheetml/2006/main" count="1791" uniqueCount="381">
  <si>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</si>
  <si>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</si>
  <si>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</si>
  <si>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</si>
  <si>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</si>
  <si>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</si>
  <si>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</si>
  <si>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</si>
  <si>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</si>
  <si>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</si>
  <si>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</si>
  <si>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</si>
  <si>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</si>
  <si>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</si>
  <si>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</si>
  <si>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</si>
  <si>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</si>
  <si>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</si>
  <si>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</si>
  <si>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</si>
  <si>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</si>
  <si>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</si>
  <si>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</si>
  <si>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</si>
  <si>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</si>
  <si>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</si>
  <si>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</si>
  <si>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</si>
  <si>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</si>
  <si>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</si>
  <si>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</si>
  <si>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</si>
  <si>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</si>
  <si>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</si>
  <si>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</si>
  <si>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</si>
  <si>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</si>
  <si>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</si>
  <si>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</si>
  <si>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</si>
  <si>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</si>
  <si>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</si>
  <si>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</si>
  <si>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</si>
  <si>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</si>
  <si>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</si>
  <si>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</si>
  <si>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</si>
  <si>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</si>
  <si>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</si>
  <si>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</si>
  <si>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</si>
  <si>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</si>
  <si>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</si>
  <si>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</si>
  <si>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</si>
  <si>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</si>
  <si>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</si>
  <si>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</si>
  <si>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Лампы электрические</t>
  </si>
  <si>
    <t>Радиаторы автомобильные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</si>
  <si>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</si>
  <si>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</si>
  <si>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</si>
  <si>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</si>
  <si>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</si>
  <si>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</si>
  <si>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</si>
  <si>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</si>
  <si>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>Листовое стекло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</si>
  <si>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</si>
  <si>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</si>
  <si>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</si>
  <si>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</si>
  <si>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</si>
  <si>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</si>
  <si>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</si>
  <si>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</si>
  <si>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</si>
  <si>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</si>
  <si>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</si>
  <si>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</si>
  <si>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</si>
  <si>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</si>
  <si>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</si>
  <si>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</si>
  <si>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</si>
  <si>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</si>
  <si>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</si>
  <si>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</si>
  <si>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</si>
  <si>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</si>
  <si>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</si>
  <si>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</si>
  <si>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</si>
  <si>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</si>
  <si>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</si>
  <si>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</si>
  <si>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</si>
  <si>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</si>
  <si>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</si>
  <si>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</si>
  <si>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</si>
  <si>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</si>
  <si>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</si>
  <si>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</si>
  <si>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</si>
  <si>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</si>
  <si>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</si>
  <si>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</si>
  <si>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</si>
  <si>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</si>
  <si>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</si>
  <si>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</si>
  <si>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</si>
  <si>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</si>
  <si>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</si>
  <si>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</si>
  <si>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</si>
  <si>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</si>
  <si>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</si>
  <si>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</si>
  <si>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</si>
  <si>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</si>
  <si>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</si>
  <si>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</si>
  <si>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</si>
  <si>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</si>
  <si>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</si>
  <si>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</si>
  <si>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</si>
  <si>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</si>
  <si>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</si>
  <si>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</si>
  <si>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</si>
  <si>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r>
      <t>млн. м</t>
    </r>
    <r>
      <rPr>
        <vertAlign val="superscript"/>
        <sz val="9"/>
        <rFont val="Times New Roman"/>
        <family val="1"/>
      </rPr>
      <t>2</t>
    </r>
  </si>
  <si>
    <t>Сахар</t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</si>
  <si>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</si>
  <si>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</si>
  <si>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</si>
  <si>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</si>
  <si>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</si>
  <si>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</si>
  <si>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</si>
  <si>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</si>
  <si>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</si>
  <si>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</si>
  <si>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</si>
  <si>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</si>
  <si>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</si>
  <si>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</si>
  <si>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</si>
  <si>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</si>
  <si>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</si>
  <si>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</si>
  <si>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</si>
  <si>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</si>
  <si>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</si>
  <si>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</si>
  <si>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</si>
  <si>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</si>
  <si>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</si>
  <si>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</si>
  <si>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</si>
  <si>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</si>
  <si>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</si>
  <si>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</si>
  <si>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</si>
  <si>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</si>
  <si>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</si>
  <si>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</si>
  <si>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</si>
  <si>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</si>
  <si>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</si>
  <si>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</si>
  <si>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</si>
  <si>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</si>
  <si>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Материалы нетканые и изделия из материалов нетканых, кроме одежды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</si>
  <si>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</si>
  <si>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</si>
  <si>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</si>
  <si>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</si>
  <si>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</si>
  <si>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</si>
  <si>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</si>
  <si>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</si>
  <si>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</si>
  <si>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</si>
  <si>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</si>
  <si>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</si>
  <si>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</si>
  <si>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</si>
  <si>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</si>
  <si>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</si>
  <si>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</si>
  <si>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</si>
  <si>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</si>
  <si>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</si>
  <si>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</si>
  <si>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</si>
  <si>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</si>
  <si>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</si>
  <si>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</si>
  <si>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</si>
  <si>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</si>
  <si>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</si>
  <si>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</si>
  <si>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</si>
  <si>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</si>
  <si>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</si>
  <si>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</si>
  <si>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</si>
  <si>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</si>
  <si>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</si>
  <si>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</si>
  <si>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</si>
  <si>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</si>
  <si>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</si>
  <si>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</si>
  <si>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</si>
  <si>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</si>
  <si>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</si>
  <si>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</si>
  <si>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</si>
  <si>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</si>
  <si>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</si>
  <si>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</si>
  <si>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</si>
  <si>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</si>
  <si>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</si>
  <si>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</si>
  <si>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</si>
  <si>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</si>
  <si>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</si>
  <si>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</si>
  <si>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</si>
  <si>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</si>
  <si>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Sugar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</si>
  <si>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</si>
  <si>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</si>
  <si>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</si>
  <si>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</si>
  <si>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</si>
  <si>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</si>
  <si>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</si>
  <si>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</si>
  <si>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</si>
  <si>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</si>
  <si>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</si>
  <si>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</si>
  <si>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</si>
  <si>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</si>
  <si>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</si>
  <si>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</si>
  <si>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</si>
  <si>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</si>
  <si>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</si>
  <si>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</si>
  <si>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</si>
  <si>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</si>
  <si>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</si>
  <si>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</si>
  <si>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</si>
  <si>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</si>
  <si>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</si>
  <si>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</si>
  <si>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</si>
  <si>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</si>
  <si>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</si>
  <si>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</si>
  <si>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</si>
  <si>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</si>
  <si>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</si>
  <si>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</si>
  <si>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</si>
  <si>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</si>
  <si>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</si>
  <si>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</si>
  <si>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</si>
  <si>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</si>
  <si>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</si>
  <si>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</si>
  <si>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</si>
  <si>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</si>
  <si>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</si>
  <si>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</si>
  <si>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</si>
  <si>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</si>
  <si>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</si>
  <si>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</si>
  <si>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</si>
  <si>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</si>
  <si>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</si>
  <si>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</si>
  <si>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</si>
  <si>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</si>
  <si>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</si>
  <si>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</si>
  <si>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</si>
  <si>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</si>
  <si>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</si>
  <si>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>Sheet glass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</si>
  <si>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</si>
  <si>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</si>
  <si>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</si>
  <si>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</si>
  <si>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</si>
  <si>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</si>
  <si>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</si>
  <si>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</si>
  <si>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</si>
  <si>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</si>
  <si>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</si>
  <si>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</si>
  <si>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</si>
  <si>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</si>
  <si>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</si>
  <si>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</si>
  <si>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</si>
  <si>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</si>
  <si>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Electric lamps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</si>
  <si>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</si>
  <si>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</si>
  <si>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</si>
  <si>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</si>
  <si>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Motor radiators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</si>
  <si>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</si>
  <si>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</si>
  <si>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</si>
  <si>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</si>
  <si>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</si>
  <si>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</si>
  <si>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</si>
  <si>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</si>
  <si>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</si>
  <si>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</si>
  <si>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</si>
  <si>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</si>
  <si>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</si>
  <si>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</si>
  <si>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</si>
  <si>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</si>
  <si>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</si>
  <si>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</si>
  <si>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</si>
  <si>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</si>
  <si>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</si>
  <si>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</si>
  <si>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</si>
  <si>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</si>
  <si>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</si>
  <si>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</si>
  <si>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</si>
  <si>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</si>
  <si>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</si>
  <si>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</si>
  <si>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Листовое стекло (23,11,11)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</si>
  <si>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</si>
  <si>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</si>
  <si>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</si>
  <si>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</si>
  <si>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</si>
  <si>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</si>
  <si>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</si>
  <si>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</si>
  <si>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</si>
  <si>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</si>
  <si>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</si>
  <si>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</si>
  <si>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Лампы электрические(27.40.1)</t>
  </si>
  <si>
    <t>Радиаторы автомобильные (29.32.30.610)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</si>
  <si>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</si>
  <si>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</si>
  <si>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</si>
  <si>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</si>
  <si>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</si>
  <si>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</si>
  <si>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</si>
  <si>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</si>
  <si>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Кожа из овечьих и свиных шкур  (хромовые кожтовары)  (15.13.3)</t>
  </si>
  <si>
    <t>Собранная и очищенная вода (36.00.1)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</si>
</sst>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84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8"/>
      <name val="NTHarmonica"/>
      <family val="0"/>
    </font>
    <font>
      <b/>
      <sz val="10"/>
      <color indexed="3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7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6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6" applyNumberFormat="1" applyFont="1" applyBorder="1" applyAlignment="1" quotePrefix="1">
      <alignment horizontal="centerContinuous" vertical="center"/>
      <protection/>
    </xf>
    <xf numFmtId="202" fontId="17" fillId="0" borderId="11" xfId="66" applyNumberFormat="1" applyFont="1" applyBorder="1" applyAlignment="1" quotePrefix="1">
      <alignment horizontal="centerContinuous" vertical="center"/>
      <protection/>
    </xf>
    <xf numFmtId="202" fontId="16" fillId="0" borderId="11" xfId="66" applyNumberFormat="1" applyFont="1" applyFill="1" applyBorder="1" applyAlignment="1" quotePrefix="1">
      <alignment horizontal="centerContinuous" vertical="center"/>
      <protection/>
    </xf>
    <xf numFmtId="202" fontId="15" fillId="0" borderId="11" xfId="66" applyNumberFormat="1" applyFont="1" applyFill="1" applyBorder="1" applyAlignment="1" quotePrefix="1">
      <alignment horizontal="centerContinuous" vertical="center"/>
      <protection/>
    </xf>
    <xf numFmtId="202" fontId="12" fillId="0" borderId="11" xfId="66" applyNumberFormat="1" applyFont="1" applyBorder="1" applyAlignment="1" quotePrefix="1">
      <alignment horizontal="centerContinuous" vertical="center"/>
      <protection/>
    </xf>
    <xf numFmtId="202" fontId="17" fillId="0" borderId="11" xfId="66" applyNumberFormat="1" applyFont="1" applyFill="1" applyBorder="1" applyAlignment="1" quotePrefix="1">
      <alignment horizontal="centerContinuous" vertical="center"/>
      <protection/>
    </xf>
    <xf numFmtId="202" fontId="18" fillId="0" borderId="11" xfId="66" applyNumberFormat="1" applyFont="1" applyFill="1" applyBorder="1" applyAlignment="1" quotePrefix="1">
      <alignment horizontal="centerContinuous" vertical="center"/>
      <protection/>
    </xf>
    <xf numFmtId="202" fontId="19" fillId="0" borderId="11" xfId="66" applyNumberFormat="1" applyFont="1" applyFill="1" applyBorder="1" applyAlignment="1" quotePrefix="1">
      <alignment horizontal="centerContinuous" vertical="center"/>
      <protection/>
    </xf>
    <xf numFmtId="202" fontId="20" fillId="0" borderId="11" xfId="66" applyNumberFormat="1" applyFont="1" applyFill="1" applyBorder="1" applyAlignment="1" quotePrefix="1">
      <alignment horizontal="centerContinuous" vertical="center"/>
      <protection/>
    </xf>
    <xf numFmtId="202" fontId="21" fillId="0" borderId="11" xfId="66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6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6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7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8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7" applyNumberFormat="1" applyFont="1" applyFill="1" applyAlignment="1">
      <alignment horizontal="right"/>
      <protection/>
    </xf>
    <xf numFmtId="202" fontId="6" fillId="0" borderId="0" xfId="58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7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8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7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7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8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7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7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6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6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6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202" fontId="6" fillId="35" borderId="0" xfId="0" applyNumberFormat="1" applyFont="1" applyFill="1" applyAlignment="1">
      <alignment wrapText="1"/>
    </xf>
    <xf numFmtId="202" fontId="6" fillId="35" borderId="0" xfId="0" applyNumberFormat="1" applyFont="1" applyFill="1" applyBorder="1" applyAlignment="1">
      <alignment horizontal="left" wrapText="1"/>
    </xf>
    <xf numFmtId="0" fontId="11" fillId="35" borderId="0" xfId="33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/>
    </xf>
    <xf numFmtId="178" fontId="22" fillId="35" borderId="0" xfId="45" applyFont="1" applyFill="1" applyBorder="1" applyAlignment="1">
      <alignment/>
    </xf>
    <xf numFmtId="0" fontId="11" fillId="35" borderId="0" xfId="0" applyNumberFormat="1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210" fontId="6" fillId="35" borderId="0" xfId="0" applyNumberFormat="1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22" fillId="35" borderId="11" xfId="0" applyFont="1" applyFill="1" applyBorder="1" applyAlignment="1">
      <alignment/>
    </xf>
    <xf numFmtId="0" fontId="22" fillId="35" borderId="10" xfId="0" applyFont="1" applyFill="1" applyBorder="1" applyAlignment="1">
      <alignment wrapText="1"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202" fontId="6" fillId="35" borderId="10" xfId="0" applyNumberFormat="1" applyFont="1" applyFill="1" applyBorder="1" applyAlignment="1">
      <alignment wrapText="1"/>
    </xf>
    <xf numFmtId="0" fontId="82" fillId="0" borderId="10" xfId="0" applyFont="1" applyFill="1" applyBorder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0" xfId="0" applyFont="1" applyFill="1" applyAlignment="1">
      <alignment wrapText="1"/>
    </xf>
    <xf numFmtId="0" fontId="83" fillId="0" borderId="0" xfId="0" applyFont="1" applyFill="1" applyAlignment="1">
      <alignment wrapText="1"/>
    </xf>
    <xf numFmtId="0" fontId="83" fillId="0" borderId="0" xfId="0" applyFont="1" applyFill="1" applyAlignment="1">
      <alignment/>
    </xf>
    <xf numFmtId="202" fontId="83" fillId="0" borderId="0" xfId="0" applyNumberFormat="1" applyFont="1" applyFill="1" applyAlignment="1">
      <alignment/>
    </xf>
    <xf numFmtId="0" fontId="22" fillId="35" borderId="10" xfId="0" applyFont="1" applyFill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210" fontId="22" fillId="0" borderId="10" xfId="0" applyNumberFormat="1" applyFont="1" applyBorder="1" applyAlignment="1">
      <alignment/>
    </xf>
    <xf numFmtId="202" fontId="47" fillId="0" borderId="0" xfId="55" applyNumberForma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right" wrapText="1"/>
    </xf>
    <xf numFmtId="202" fontId="22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 wrapText="1" indent="1"/>
    </xf>
    <xf numFmtId="202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202" fontId="6" fillId="0" borderId="0" xfId="0" applyNumberFormat="1" applyFont="1" applyFill="1" applyAlignment="1">
      <alignment/>
    </xf>
    <xf numFmtId="202" fontId="11" fillId="0" borderId="0" xfId="0" applyNumberFormat="1" applyFont="1" applyAlignment="1">
      <alignment horizontal="right" wrapText="1"/>
    </xf>
    <xf numFmtId="0" fontId="32" fillId="0" borderId="11" xfId="66" applyNumberFormat="1" applyFont="1" applyBorder="1" applyAlignment="1" quotePrefix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10501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ЕКСТ_B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6"/>
  <sheetViews>
    <sheetView zoomScalePageLayoutView="0" workbookViewId="0" topLeftCell="A4">
      <selection activeCell="B4" sqref="B1:S16384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119</v>
      </c>
      <c r="E7" s="29"/>
      <c r="F7" s="29"/>
      <c r="G7" s="29"/>
      <c r="H7" s="28" t="s">
        <v>119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120</v>
      </c>
      <c r="V7" s="29"/>
      <c r="W7" s="29"/>
      <c r="X7" s="29"/>
      <c r="Y7" s="28" t="s">
        <v>120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121</v>
      </c>
      <c r="AM7" s="29"/>
      <c r="AN7" s="29"/>
      <c r="AO7" s="29"/>
      <c r="AP7" s="28" t="s">
        <v>121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122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123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52</v>
      </c>
      <c r="DV7" s="31"/>
      <c r="DW7" s="31"/>
      <c r="DX7" s="31"/>
      <c r="DY7" s="28" t="s">
        <v>124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70</v>
      </c>
      <c r="EN7" s="33"/>
      <c r="EO7" s="33"/>
      <c r="EP7" s="33"/>
      <c r="EQ7" s="28" t="s">
        <v>125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73</v>
      </c>
      <c r="FF7" s="33"/>
      <c r="FG7" s="33"/>
      <c r="FH7" s="33"/>
      <c r="FI7" s="28" t="s">
        <v>126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106</v>
      </c>
      <c r="FX7" s="34"/>
      <c r="FY7" s="34"/>
      <c r="FZ7" s="34"/>
      <c r="GA7" s="28" t="s">
        <v>127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109</v>
      </c>
      <c r="GP7" s="36"/>
      <c r="GQ7" s="37"/>
      <c r="GR7" s="36"/>
      <c r="GS7" s="28" t="s">
        <v>128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111</v>
      </c>
      <c r="HH7" s="33"/>
      <c r="HI7" s="33"/>
      <c r="HJ7" s="33"/>
      <c r="HK7" s="38" t="s">
        <v>111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113</v>
      </c>
      <c r="HZ7" s="36"/>
      <c r="IA7" s="36"/>
      <c r="IB7" s="36"/>
      <c r="IC7" s="33" t="s">
        <v>114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74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180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56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54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1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55</v>
      </c>
      <c r="B15" s="177" t="s">
        <v>129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75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181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138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1">FI20+FJ20+FK20</f>
        <v>547.2</v>
      </c>
      <c r="FF20" s="144">
        <f aca="true" t="shared" si="3" ref="FF20:FF31">FL20+FM20+FN20</f>
        <v>1018.7</v>
      </c>
      <c r="FG20" s="144">
        <f aca="true" t="shared" si="4" ref="FG20:FG41">FO20+FP20+FQ20</f>
        <v>1011.4</v>
      </c>
      <c r="FH20" s="144">
        <f aca="true" t="shared" si="5" ref="FH20:FH41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2">SUM(FW20:FZ20)</f>
        <v>3664.6</v>
      </c>
      <c r="FW20" s="143">
        <f aca="true" t="shared" si="7" ref="FW20:FW52">SUM(GA20:GC20)</f>
        <v>964.6</v>
      </c>
      <c r="FX20" s="143">
        <f aca="true" t="shared" si="8" ref="FX20:FX52">SUM(GD20:GF20)</f>
        <v>935.3</v>
      </c>
      <c r="FY20" s="143">
        <f aca="true" t="shared" si="9" ref="FY20:FY52">SUM(GG20:GI20)</f>
        <v>854.6</v>
      </c>
      <c r="FZ20" s="143">
        <f aca="true" t="shared" si="10" ref="FZ20:FZ52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2">GO20+GP20+GQ20+GR20</f>
        <v>3231</v>
      </c>
      <c r="GO20" s="143">
        <f aca="true" t="shared" si="12" ref="GO20:GO44">GS20+GT20+GU20</f>
        <v>702.3</v>
      </c>
      <c r="GP20" s="143">
        <f aca="true" t="shared" si="13" ref="GP20:GP43">SUM(GV20:GX20)</f>
        <v>830.4</v>
      </c>
      <c r="GQ20" s="143">
        <f aca="true" t="shared" si="14" ref="GQ20:GQ52">GY20+GZ20+HA20</f>
        <v>815.3</v>
      </c>
      <c r="GR20" s="143">
        <f aca="true" t="shared" si="15" ref="GR20:GR52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1">HG20+HH20+HI20+HJ20</f>
        <v>2879.5</v>
      </c>
      <c r="HG20" s="60">
        <f aca="true" t="shared" si="17" ref="HG20:HG41">HK20+HL20+HM20</f>
        <v>757.5</v>
      </c>
      <c r="HH20" s="60">
        <f aca="true" t="shared" si="18" ref="HH20:HH41">HN20+HO20+HP20</f>
        <v>674.9</v>
      </c>
      <c r="HI20" s="60">
        <f aca="true" t="shared" si="19" ref="HI20:HI41">HQ20+HR20+HS20</f>
        <v>721.1</v>
      </c>
      <c r="HJ20" s="60">
        <f aca="true" t="shared" si="20" ref="HJ20:HJ41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1">IC20+ID20+IE20</f>
        <v>721.6</v>
      </c>
      <c r="HZ20" s="143">
        <f aca="true" t="shared" si="22" ref="HZ20:HZ41">IF20+IG20+IH20</f>
        <v>690.1</v>
      </c>
      <c r="IA20" s="143">
        <f>II20+IJ20+IK20</f>
        <v>705.4</v>
      </c>
      <c r="IB20" s="143">
        <f aca="true" t="shared" si="23" ref="IB20:IB41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139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77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78</v>
      </c>
      <c r="B23" s="180" t="s">
        <v>79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140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1">EQ24+ER24+ES24</f>
        <v>148.6</v>
      </c>
      <c r="EN24" s="144">
        <f aca="true" t="shared" si="26" ref="EN24:EN41">ET24+EU24+EV24</f>
        <v>221.1</v>
      </c>
      <c r="EO24" s="144">
        <f aca="true" t="shared" si="27" ref="EO24:EO41">EW24+EX24+EY24</f>
        <v>1355.4</v>
      </c>
      <c r="EP24" s="144">
        <f aca="true" t="shared" si="28" ref="EP24:EP41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1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46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62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104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169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65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112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154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63</v>
      </c>
      <c r="B32" s="181" t="s">
        <v>45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171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173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107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64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172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174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108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141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1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1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105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142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49" ht="12.75" customHeight="1">
      <c r="A37" s="189" t="s">
        <v>136</v>
      </c>
      <c r="B37" s="181" t="s">
        <v>31</v>
      </c>
      <c r="C37" s="140">
        <f>D37+E37+F37+G37</f>
        <v>81623</v>
      </c>
      <c r="D37" s="64">
        <f>H37+I37+J37</f>
        <v>25121</v>
      </c>
      <c r="E37" s="64">
        <f>K37+L37+M37</f>
        <v>12077</v>
      </c>
      <c r="F37" s="64">
        <f>N37+O37+P37</f>
        <v>32575</v>
      </c>
      <c r="G37" s="64">
        <f>Q37+R37+S37</f>
        <v>11850</v>
      </c>
      <c r="H37" s="64">
        <v>11408</v>
      </c>
      <c r="I37" s="64">
        <v>4866</v>
      </c>
      <c r="J37" s="64">
        <v>8847</v>
      </c>
      <c r="K37" s="64">
        <v>2628</v>
      </c>
      <c r="L37" s="64">
        <v>2203</v>
      </c>
      <c r="M37" s="64">
        <v>7246</v>
      </c>
      <c r="N37" s="64">
        <v>20015</v>
      </c>
      <c r="O37" s="64">
        <v>9695</v>
      </c>
      <c r="P37" s="64">
        <v>2865</v>
      </c>
      <c r="Q37" s="64">
        <v>7342</v>
      </c>
      <c r="R37" s="64">
        <v>4508</v>
      </c>
      <c r="S37" s="64">
        <v>0</v>
      </c>
      <c r="T37" s="155">
        <f>SUM(U37:X37)</f>
        <v>69684.8</v>
      </c>
      <c r="U37" s="64">
        <f>SUM(Y37:AA37)</f>
        <v>13176.8</v>
      </c>
      <c r="V37" s="64">
        <f>SUM(AB37:AD37)</f>
        <v>13262</v>
      </c>
      <c r="W37" s="64">
        <f>SUM(AE37:AG37)</f>
        <v>16558</v>
      </c>
      <c r="X37" s="64">
        <f>SUM(AH37:AJ37)</f>
        <v>26688</v>
      </c>
      <c r="Y37" s="64">
        <v>0</v>
      </c>
      <c r="Z37" s="64">
        <v>4751</v>
      </c>
      <c r="AA37" s="64">
        <v>8425.8</v>
      </c>
      <c r="AB37" s="64">
        <v>0</v>
      </c>
      <c r="AC37" s="64">
        <v>5138</v>
      </c>
      <c r="AD37" s="64">
        <v>8124</v>
      </c>
      <c r="AE37" s="64">
        <v>0</v>
      </c>
      <c r="AF37" s="64">
        <v>14146</v>
      </c>
      <c r="AG37" s="64">
        <v>2412</v>
      </c>
      <c r="AH37" s="64">
        <v>6354</v>
      </c>
      <c r="AI37" s="64">
        <v>10196</v>
      </c>
      <c r="AJ37" s="64">
        <v>10138</v>
      </c>
      <c r="AK37" s="155">
        <f>SUM(AL37:AO37)</f>
        <v>166789.8</v>
      </c>
      <c r="AL37" s="64">
        <f>SUM(AP37:AR37)</f>
        <v>32294.6</v>
      </c>
      <c r="AM37" s="64">
        <f>SUM(AS37:AU37)</f>
        <v>55091.6</v>
      </c>
      <c r="AN37" s="64">
        <f>SUM(AV37:AX37)</f>
        <v>38840.8</v>
      </c>
      <c r="AO37" s="64">
        <f>SUM(AY37:BA37)</f>
        <v>40562.8</v>
      </c>
      <c r="AP37" s="64">
        <v>781.1</v>
      </c>
      <c r="AQ37" s="64">
        <v>14649.6</v>
      </c>
      <c r="AR37" s="64">
        <v>16863.9</v>
      </c>
      <c r="AS37" s="64">
        <v>21582.8</v>
      </c>
      <c r="AT37" s="64">
        <v>19056.3</v>
      </c>
      <c r="AU37" s="64">
        <v>14452.5</v>
      </c>
      <c r="AV37" s="64">
        <v>11397</v>
      </c>
      <c r="AW37" s="64">
        <v>19069.3</v>
      </c>
      <c r="AX37" s="64">
        <v>8374.5</v>
      </c>
      <c r="AY37" s="64">
        <v>5705</v>
      </c>
      <c r="AZ37" s="64">
        <v>19189.3</v>
      </c>
      <c r="BA37" s="64">
        <v>15668.5</v>
      </c>
      <c r="BB37" s="155">
        <f>SUM(BC37:BF37)</f>
        <v>89833.5</v>
      </c>
      <c r="BC37" s="64">
        <f>SUM(BG37:BI37)</f>
        <v>11096</v>
      </c>
      <c r="BD37" s="64">
        <f>SUM(BJ37:BL37)</f>
        <v>13116</v>
      </c>
      <c r="BE37" s="64">
        <f>SUM(BM37:BO37)</f>
        <v>33685</v>
      </c>
      <c r="BF37" s="64">
        <f>SUM(BP37:BR37)</f>
        <v>31936.5</v>
      </c>
      <c r="BG37" s="60">
        <v>0</v>
      </c>
      <c r="BH37" s="60">
        <v>0</v>
      </c>
      <c r="BI37" s="60">
        <v>11096</v>
      </c>
      <c r="BJ37" s="60">
        <v>0</v>
      </c>
      <c r="BK37" s="60">
        <v>9299</v>
      </c>
      <c r="BL37" s="60">
        <v>3817</v>
      </c>
      <c r="BM37" s="60">
        <v>10350</v>
      </c>
      <c r="BN37" s="60">
        <v>10782</v>
      </c>
      <c r="BO37" s="64">
        <v>12553</v>
      </c>
      <c r="BP37" s="64">
        <v>16161.7</v>
      </c>
      <c r="BQ37" s="64">
        <v>11471.6</v>
      </c>
      <c r="BR37" s="60">
        <v>4303.2</v>
      </c>
      <c r="BS37" s="141">
        <f>BT37+BU37+BV37+BW37</f>
        <v>88280.1</v>
      </c>
      <c r="BT37" s="60">
        <f>BX37+BY37+BZ37</f>
        <v>11744.6</v>
      </c>
      <c r="BU37" s="60">
        <f>CA37+CB37+CC37</f>
        <v>24181.4</v>
      </c>
      <c r="BV37" s="60">
        <f>CD37+CE37+CF37</f>
        <v>19261.6</v>
      </c>
      <c r="BW37" s="60">
        <f>CG37+CH37+CI37</f>
        <v>33092.5</v>
      </c>
      <c r="BX37" s="60">
        <v>0</v>
      </c>
      <c r="BY37" s="60">
        <v>6190</v>
      </c>
      <c r="BZ37" s="60">
        <v>5554.6</v>
      </c>
      <c r="CA37" s="60">
        <v>10559.4</v>
      </c>
      <c r="CB37" s="60">
        <v>0</v>
      </c>
      <c r="CC37" s="61">
        <v>13622</v>
      </c>
      <c r="CD37" s="60">
        <v>0</v>
      </c>
      <c r="CE37" s="61">
        <v>8975.7</v>
      </c>
      <c r="CF37" s="60">
        <v>10285.9</v>
      </c>
      <c r="CG37" s="60">
        <v>10585.8</v>
      </c>
      <c r="CH37" s="60">
        <v>11621.7</v>
      </c>
      <c r="CI37" s="60">
        <v>10885</v>
      </c>
      <c r="CJ37" s="141">
        <f>CK37+CL37+CM37+CN37</f>
        <v>70324.4</v>
      </c>
      <c r="CK37" s="60">
        <f>CO37+CP37+CQ37</f>
        <v>26282</v>
      </c>
      <c r="CL37" s="60">
        <f>CR37+CS37+CT37</f>
        <v>1271.1</v>
      </c>
      <c r="CM37" s="60">
        <f>CU37+CV37+CW37</f>
        <v>12748.6</v>
      </c>
      <c r="CN37" s="60">
        <f>CX37+CY37+CZ37</f>
        <v>30022.7</v>
      </c>
      <c r="CO37" s="60">
        <v>10999</v>
      </c>
      <c r="CP37" s="142">
        <v>6384.8</v>
      </c>
      <c r="CQ37" s="142">
        <v>8898.2</v>
      </c>
      <c r="CR37" s="60">
        <v>1271.1</v>
      </c>
      <c r="CS37" s="60">
        <v>0</v>
      </c>
      <c r="CT37" s="60">
        <v>0</v>
      </c>
      <c r="CU37" s="60">
        <v>12748.6</v>
      </c>
      <c r="CV37" s="60">
        <v>0</v>
      </c>
      <c r="CW37" s="60">
        <v>0</v>
      </c>
      <c r="CX37" s="60">
        <v>6193</v>
      </c>
      <c r="CY37" s="60">
        <v>11815.3</v>
      </c>
      <c r="CZ37" s="60">
        <v>12014.4</v>
      </c>
      <c r="DA37" s="60"/>
      <c r="DB37" s="141">
        <f>DC37+DD37+DE37+DF37</f>
        <v>58010.9</v>
      </c>
      <c r="DC37" s="143">
        <f>DG37+DH37+DI37</f>
        <v>26282.7</v>
      </c>
      <c r="DD37" s="143">
        <f>DJ37+DK37+DL37</f>
        <v>93.3</v>
      </c>
      <c r="DE37" s="143">
        <f>DM37+DN37+DO37</f>
        <v>0</v>
      </c>
      <c r="DF37" s="143">
        <f>DP37+DQ37+DR37</f>
        <v>31634.9</v>
      </c>
      <c r="DG37" s="60">
        <v>9038.3</v>
      </c>
      <c r="DH37" s="60">
        <v>10190.9</v>
      </c>
      <c r="DI37" s="60">
        <v>7053.5</v>
      </c>
      <c r="DJ37" s="60">
        <v>93.3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3064.4</v>
      </c>
      <c r="DQ37" s="60">
        <v>15901.2</v>
      </c>
      <c r="DR37" s="60">
        <v>12669.3</v>
      </c>
      <c r="DS37" s="60"/>
      <c r="DT37" s="141">
        <f>DU37+DV37+DW37+DX37</f>
        <v>30536.3</v>
      </c>
      <c r="DU37" s="143">
        <f>DY37+DZ37+EA37</f>
        <v>922</v>
      </c>
      <c r="DV37" s="143">
        <f>EB37+EC37+ED37</f>
        <v>0</v>
      </c>
      <c r="DW37" s="143">
        <f>EE37+EF37+EG37</f>
        <v>0</v>
      </c>
      <c r="DX37" s="143">
        <f>EH37+EI37+EJ37</f>
        <v>29614.3</v>
      </c>
      <c r="DY37" s="60">
        <v>922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5036.7</v>
      </c>
      <c r="EI37" s="60">
        <v>18204.3</v>
      </c>
      <c r="EJ37" s="60">
        <v>6373.3</v>
      </c>
      <c r="EK37" s="60"/>
      <c r="EL37" s="141">
        <f t="shared" si="30"/>
        <v>51192</v>
      </c>
      <c r="EM37" s="144">
        <f t="shared" si="25"/>
        <v>9647.1</v>
      </c>
      <c r="EN37" s="144">
        <f t="shared" si="26"/>
        <v>0</v>
      </c>
      <c r="EO37" s="144">
        <f t="shared" si="27"/>
        <v>0</v>
      </c>
      <c r="EP37" s="144">
        <f t="shared" si="28"/>
        <v>41544.9</v>
      </c>
      <c r="EQ37" s="60">
        <v>0</v>
      </c>
      <c r="ER37" s="60">
        <v>9647.1</v>
      </c>
      <c r="ES37" s="60">
        <v>0</v>
      </c>
      <c r="ET37" s="60">
        <v>0</v>
      </c>
      <c r="EU37" s="60">
        <v>0</v>
      </c>
      <c r="EV37" s="60">
        <v>0</v>
      </c>
      <c r="EW37" s="60">
        <v>0</v>
      </c>
      <c r="EX37" s="60">
        <v>0</v>
      </c>
      <c r="EY37" s="60">
        <v>0</v>
      </c>
      <c r="EZ37" s="60">
        <v>13625.5</v>
      </c>
      <c r="FA37" s="61">
        <v>13982.7</v>
      </c>
      <c r="FB37" s="60">
        <v>13936.7</v>
      </c>
      <c r="FC37" s="60"/>
      <c r="FD37" s="145">
        <f t="shared" si="31"/>
        <v>75476.3</v>
      </c>
      <c r="FE37" s="144">
        <f t="shared" si="2"/>
        <v>14686.2</v>
      </c>
      <c r="FF37" s="144">
        <f>FL37++FM37+FN37</f>
        <v>0</v>
      </c>
      <c r="FG37" s="144">
        <f t="shared" si="4"/>
        <v>0</v>
      </c>
      <c r="FH37" s="144">
        <f t="shared" si="5"/>
        <v>60790.1</v>
      </c>
      <c r="FI37" s="60">
        <v>12625.3</v>
      </c>
      <c r="FJ37" s="60">
        <v>2060.9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0</v>
      </c>
      <c r="FR37" s="60">
        <v>16032.3</v>
      </c>
      <c r="FS37" s="60">
        <v>22361.2</v>
      </c>
      <c r="FT37" s="60">
        <v>22396.6</v>
      </c>
      <c r="FU37" s="148"/>
      <c r="FV37" s="147">
        <f t="shared" si="6"/>
        <v>88225</v>
      </c>
      <c r="FW37" s="143">
        <f t="shared" si="7"/>
        <v>24330.9</v>
      </c>
      <c r="FX37" s="143">
        <f t="shared" si="8"/>
        <v>45.2</v>
      </c>
      <c r="FY37" s="143">
        <f t="shared" si="9"/>
        <v>9027.5</v>
      </c>
      <c r="FZ37" s="143">
        <f t="shared" si="10"/>
        <v>54821.4</v>
      </c>
      <c r="GA37" s="60">
        <v>18885.1</v>
      </c>
      <c r="GB37" s="61">
        <v>5435.5</v>
      </c>
      <c r="GC37" s="60">
        <v>10.3</v>
      </c>
      <c r="GD37" s="60">
        <v>8.6</v>
      </c>
      <c r="GE37" s="60">
        <v>8.6</v>
      </c>
      <c r="GF37" s="60">
        <v>28</v>
      </c>
      <c r="GG37" s="60"/>
      <c r="GH37" s="60"/>
      <c r="GI37" s="60">
        <v>9027.5</v>
      </c>
      <c r="GJ37" s="60">
        <v>15291.2</v>
      </c>
      <c r="GK37" s="60">
        <v>21484.2</v>
      </c>
      <c r="GL37" s="60">
        <v>18046</v>
      </c>
      <c r="GM37" s="148"/>
      <c r="GN37" s="149">
        <f t="shared" si="11"/>
        <v>44917.6</v>
      </c>
      <c r="GO37" s="143">
        <f t="shared" si="12"/>
        <v>9496.2</v>
      </c>
      <c r="GP37" s="143">
        <f t="shared" si="13"/>
        <v>10172.7</v>
      </c>
      <c r="GQ37" s="143">
        <f t="shared" si="14"/>
        <v>5.7</v>
      </c>
      <c r="GR37" s="143">
        <f t="shared" si="15"/>
        <v>25243</v>
      </c>
      <c r="GS37" s="60">
        <v>5281.3</v>
      </c>
      <c r="GT37" s="60">
        <v>1.3</v>
      </c>
      <c r="GU37" s="60">
        <v>4213.6</v>
      </c>
      <c r="GV37" s="60">
        <v>10165.5</v>
      </c>
      <c r="GW37" s="60">
        <v>5.3</v>
      </c>
      <c r="GX37" s="60">
        <v>1.9</v>
      </c>
      <c r="GY37" s="60">
        <v>1.9</v>
      </c>
      <c r="GZ37" s="61">
        <v>1.9</v>
      </c>
      <c r="HA37" s="60">
        <v>1.9</v>
      </c>
      <c r="HB37" s="60">
        <v>5077.1</v>
      </c>
      <c r="HC37" s="150">
        <v>10902.1</v>
      </c>
      <c r="HD37" s="60">
        <v>9263.8</v>
      </c>
      <c r="HE37" s="148"/>
      <c r="HF37" s="149">
        <f t="shared" si="16"/>
        <v>58384.4</v>
      </c>
      <c r="HG37" s="60">
        <f t="shared" si="17"/>
        <v>2640.3</v>
      </c>
      <c r="HH37" s="60">
        <f t="shared" si="18"/>
        <v>105.1</v>
      </c>
      <c r="HI37" s="60">
        <f t="shared" si="19"/>
        <v>23589.2</v>
      </c>
      <c r="HJ37" s="60">
        <f t="shared" si="20"/>
        <v>32049.8</v>
      </c>
      <c r="HK37" s="60">
        <v>2534.7</v>
      </c>
      <c r="HL37" s="60">
        <v>51.7</v>
      </c>
      <c r="HM37" s="60">
        <v>53.9</v>
      </c>
      <c r="HN37" s="60">
        <v>102.5</v>
      </c>
      <c r="HO37" s="60">
        <v>1.3</v>
      </c>
      <c r="HP37" s="60">
        <v>1.3</v>
      </c>
      <c r="HQ37" s="61">
        <v>14179.6</v>
      </c>
      <c r="HR37" s="60">
        <v>9385.2</v>
      </c>
      <c r="HS37" s="60">
        <v>24.4</v>
      </c>
      <c r="HT37" s="60">
        <v>5774.5</v>
      </c>
      <c r="HU37" s="60">
        <v>20580</v>
      </c>
      <c r="HV37" s="60">
        <v>5695.3</v>
      </c>
      <c r="HW37" s="151"/>
      <c r="HX37" s="149">
        <f t="shared" si="0"/>
        <v>36837.5</v>
      </c>
      <c r="HY37" s="143">
        <f t="shared" si="21"/>
        <v>0</v>
      </c>
      <c r="HZ37" s="143">
        <f t="shared" si="22"/>
        <v>8592.6</v>
      </c>
      <c r="IA37" s="143">
        <f t="shared" si="29"/>
        <v>5618.3</v>
      </c>
      <c r="IB37" s="143">
        <f t="shared" si="23"/>
        <v>22626.6</v>
      </c>
      <c r="IC37" s="60">
        <v>0</v>
      </c>
      <c r="ID37" s="60">
        <v>0</v>
      </c>
      <c r="IE37" s="60">
        <v>0</v>
      </c>
      <c r="IF37" s="60">
        <v>4296.3</v>
      </c>
      <c r="IG37" s="60">
        <v>4296.3</v>
      </c>
      <c r="IH37" s="60">
        <v>0</v>
      </c>
      <c r="II37" s="60">
        <v>4798.6</v>
      </c>
      <c r="IJ37" s="60">
        <v>808.7</v>
      </c>
      <c r="IK37" s="60">
        <v>11</v>
      </c>
      <c r="IL37" s="60">
        <v>11</v>
      </c>
      <c r="IM37" s="60">
        <v>9155.3</v>
      </c>
      <c r="IN37" s="60">
        <v>13460.3</v>
      </c>
      <c r="IO37" s="86"/>
    </row>
    <row r="38" spans="1:250" s="3" customFormat="1" ht="36">
      <c r="A38" s="63" t="s">
        <v>168</v>
      </c>
      <c r="B38" s="179" t="s">
        <v>31</v>
      </c>
      <c r="C38" s="14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45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145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45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45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4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5"/>
      <c r="DC38" s="144"/>
      <c r="DD38" s="144"/>
      <c r="DE38" s="144"/>
      <c r="DF38" s="144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145"/>
      <c r="DU38" s="144"/>
      <c r="DV38" s="144"/>
      <c r="DW38" s="144"/>
      <c r="DX38" s="144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145">
        <f t="shared" si="30"/>
        <v>1725.7</v>
      </c>
      <c r="EM38" s="144">
        <f t="shared" si="25"/>
        <v>349.6</v>
      </c>
      <c r="EN38" s="144">
        <f t="shared" si="26"/>
        <v>425.4</v>
      </c>
      <c r="EO38" s="144">
        <f t="shared" si="27"/>
        <v>518.5</v>
      </c>
      <c r="EP38" s="144">
        <f t="shared" si="28"/>
        <v>432.2</v>
      </c>
      <c r="EQ38" s="61">
        <v>116.1</v>
      </c>
      <c r="ER38" s="61">
        <v>104.8</v>
      </c>
      <c r="ES38" s="61">
        <v>128.7</v>
      </c>
      <c r="ET38" s="61">
        <v>144.1</v>
      </c>
      <c r="EU38" s="61">
        <v>142.5</v>
      </c>
      <c r="EV38" s="61">
        <v>138.8</v>
      </c>
      <c r="EW38" s="61">
        <v>133.1</v>
      </c>
      <c r="EX38" s="61">
        <v>129.2</v>
      </c>
      <c r="EY38" s="61">
        <v>256.2</v>
      </c>
      <c r="EZ38" s="61">
        <v>154</v>
      </c>
      <c r="FA38" s="61">
        <v>108.5</v>
      </c>
      <c r="FB38" s="61">
        <v>169.7</v>
      </c>
      <c r="FC38" s="61"/>
      <c r="FD38" s="145">
        <f t="shared" si="31"/>
        <v>1836.6</v>
      </c>
      <c r="FE38" s="144">
        <f t="shared" si="2"/>
        <v>358.2</v>
      </c>
      <c r="FF38" s="144">
        <f>FL38++FM38+FN38</f>
        <v>323.7</v>
      </c>
      <c r="FG38" s="144">
        <f t="shared" si="4"/>
        <v>534.3</v>
      </c>
      <c r="FH38" s="144">
        <f t="shared" si="5"/>
        <v>620.4</v>
      </c>
      <c r="FI38" s="61">
        <v>148.7</v>
      </c>
      <c r="FJ38" s="61">
        <v>112.1</v>
      </c>
      <c r="FK38" s="61">
        <v>97.4</v>
      </c>
      <c r="FL38" s="61">
        <v>117.9</v>
      </c>
      <c r="FM38" s="61">
        <v>58</v>
      </c>
      <c r="FN38" s="61">
        <v>147.8</v>
      </c>
      <c r="FO38" s="61">
        <v>164.1</v>
      </c>
      <c r="FP38" s="61">
        <v>183.4</v>
      </c>
      <c r="FQ38" s="61">
        <v>186.8</v>
      </c>
      <c r="FR38" s="61">
        <v>211.3</v>
      </c>
      <c r="FS38" s="61">
        <v>197.8</v>
      </c>
      <c r="FT38" s="61">
        <v>211.3</v>
      </c>
      <c r="FU38" s="146"/>
      <c r="FV38" s="147">
        <f t="shared" si="6"/>
        <v>1755.1</v>
      </c>
      <c r="FW38" s="143">
        <f t="shared" si="7"/>
        <v>379.3</v>
      </c>
      <c r="FX38" s="143">
        <f t="shared" si="8"/>
        <v>378.4</v>
      </c>
      <c r="FY38" s="143">
        <f t="shared" si="9"/>
        <v>528</v>
      </c>
      <c r="FZ38" s="143">
        <f t="shared" si="10"/>
        <v>469.4</v>
      </c>
      <c r="GA38" s="61">
        <v>131.4</v>
      </c>
      <c r="GB38" s="61">
        <v>138.3</v>
      </c>
      <c r="GC38" s="60">
        <v>109.6</v>
      </c>
      <c r="GD38" s="61">
        <v>106.7</v>
      </c>
      <c r="GE38" s="60">
        <v>132.3</v>
      </c>
      <c r="GF38" s="60">
        <v>139.4</v>
      </c>
      <c r="GG38" s="61">
        <v>77</v>
      </c>
      <c r="GH38" s="61"/>
      <c r="GI38" s="61">
        <v>451</v>
      </c>
      <c r="GJ38" s="61">
        <v>153.3</v>
      </c>
      <c r="GK38" s="61">
        <v>166.5</v>
      </c>
      <c r="GL38" s="61">
        <v>149.6</v>
      </c>
      <c r="GM38" s="148"/>
      <c r="GN38" s="149">
        <f t="shared" si="11"/>
        <v>6462.1</v>
      </c>
      <c r="GO38" s="143">
        <f t="shared" si="12"/>
        <v>332.5</v>
      </c>
      <c r="GP38" s="143">
        <f t="shared" si="13"/>
        <v>671.4</v>
      </c>
      <c r="GQ38" s="143">
        <f t="shared" si="14"/>
        <v>878.5</v>
      </c>
      <c r="GR38" s="143">
        <f t="shared" si="15"/>
        <v>4579.7</v>
      </c>
      <c r="GS38" s="61">
        <v>111.4</v>
      </c>
      <c r="GT38" s="10">
        <v>129.7</v>
      </c>
      <c r="GU38" s="61">
        <v>91.4</v>
      </c>
      <c r="GV38" s="61">
        <v>175.7</v>
      </c>
      <c r="GW38" s="61">
        <v>236.9</v>
      </c>
      <c r="GX38" s="61">
        <v>258.8</v>
      </c>
      <c r="GY38" s="60">
        <v>227.4</v>
      </c>
      <c r="GZ38" s="61">
        <v>327.4</v>
      </c>
      <c r="HA38" s="60">
        <v>323.7</v>
      </c>
      <c r="HB38" s="61">
        <v>1308.7</v>
      </c>
      <c r="HC38" s="154">
        <v>1390.7</v>
      </c>
      <c r="HD38" s="61">
        <v>1880.3</v>
      </c>
      <c r="HE38" s="146"/>
      <c r="HF38" s="149">
        <f t="shared" si="16"/>
        <v>6220.8</v>
      </c>
      <c r="HG38" s="60">
        <f t="shared" si="17"/>
        <v>1393.1</v>
      </c>
      <c r="HH38" s="60">
        <f t="shared" si="18"/>
        <v>1720.7</v>
      </c>
      <c r="HI38" s="60">
        <f t="shared" si="19"/>
        <v>1375.4</v>
      </c>
      <c r="HJ38" s="60">
        <f t="shared" si="20"/>
        <v>1731.6</v>
      </c>
      <c r="HK38" s="61">
        <v>341.4</v>
      </c>
      <c r="HL38" s="61">
        <v>498.6</v>
      </c>
      <c r="HM38" s="60">
        <v>553.1</v>
      </c>
      <c r="HN38" s="61">
        <v>596.3</v>
      </c>
      <c r="HO38" s="61">
        <v>642.2</v>
      </c>
      <c r="HP38" s="60">
        <v>482.2</v>
      </c>
      <c r="HQ38" s="61">
        <v>577.5</v>
      </c>
      <c r="HR38" s="60">
        <v>485.7</v>
      </c>
      <c r="HS38" s="60">
        <v>312.2</v>
      </c>
      <c r="HT38" s="60">
        <v>586.4</v>
      </c>
      <c r="HU38" s="60">
        <v>504.6</v>
      </c>
      <c r="HV38" s="10">
        <v>640.6</v>
      </c>
      <c r="HW38" s="61"/>
      <c r="HX38" s="149">
        <f t="shared" si="0"/>
        <v>8514.1</v>
      </c>
      <c r="HY38" s="143">
        <f t="shared" si="21"/>
        <v>1661.6</v>
      </c>
      <c r="HZ38" s="143">
        <f t="shared" si="22"/>
        <v>2007</v>
      </c>
      <c r="IA38" s="143">
        <f t="shared" si="29"/>
        <v>2274.9</v>
      </c>
      <c r="IB38" s="143">
        <f t="shared" si="23"/>
        <v>2570.6</v>
      </c>
      <c r="IC38" s="61">
        <v>442.2</v>
      </c>
      <c r="ID38" s="61">
        <v>585.3</v>
      </c>
      <c r="IE38" s="60">
        <v>634.1</v>
      </c>
      <c r="IF38" s="61">
        <v>621.2</v>
      </c>
      <c r="IG38" s="61">
        <v>712.9</v>
      </c>
      <c r="IH38" s="61">
        <v>672.9</v>
      </c>
      <c r="II38" s="61">
        <v>743.3</v>
      </c>
      <c r="IJ38" s="60">
        <v>706.2</v>
      </c>
      <c r="IK38" s="60">
        <v>825.4</v>
      </c>
      <c r="IL38" s="60">
        <v>801.7</v>
      </c>
      <c r="IM38" s="60">
        <v>982.3</v>
      </c>
      <c r="IN38" s="60">
        <v>786.6</v>
      </c>
      <c r="IO38" s="86"/>
      <c r="IP38" s="1"/>
    </row>
    <row r="39" spans="1:249" ht="13.5" customHeight="1">
      <c r="A39" s="73" t="s">
        <v>80</v>
      </c>
      <c r="B39" s="179" t="s">
        <v>31</v>
      </c>
      <c r="C39" s="14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41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1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1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3079.1</v>
      </c>
      <c r="EM39" s="144">
        <f t="shared" si="25"/>
        <v>661.4</v>
      </c>
      <c r="EN39" s="144">
        <f t="shared" si="26"/>
        <v>700.7</v>
      </c>
      <c r="EO39" s="144">
        <f t="shared" si="27"/>
        <v>669</v>
      </c>
      <c r="EP39" s="144">
        <f t="shared" si="28"/>
        <v>1048</v>
      </c>
      <c r="EQ39" s="60">
        <v>297.8</v>
      </c>
      <c r="ER39" s="60">
        <v>162.5</v>
      </c>
      <c r="ES39" s="60">
        <v>201.1</v>
      </c>
      <c r="ET39" s="60">
        <v>240</v>
      </c>
      <c r="EU39" s="60">
        <v>247</v>
      </c>
      <c r="EV39" s="60">
        <v>213.7</v>
      </c>
      <c r="EW39" s="60">
        <v>246.1</v>
      </c>
      <c r="EX39" s="60">
        <v>202.5</v>
      </c>
      <c r="EY39" s="60">
        <v>220.4</v>
      </c>
      <c r="EZ39" s="60">
        <v>303.3</v>
      </c>
      <c r="FA39" s="61">
        <v>331.2</v>
      </c>
      <c r="FB39" s="60">
        <v>413.5</v>
      </c>
      <c r="FC39" s="60"/>
      <c r="FD39" s="145">
        <f t="shared" si="31"/>
        <v>3367.1</v>
      </c>
      <c r="FE39" s="144">
        <f t="shared" si="2"/>
        <v>649.7</v>
      </c>
      <c r="FF39" s="144">
        <f>FL39++FM39+FN39</f>
        <v>843.2</v>
      </c>
      <c r="FG39" s="144">
        <f t="shared" si="4"/>
        <v>851.8</v>
      </c>
      <c r="FH39" s="144">
        <f t="shared" si="5"/>
        <v>1022.4</v>
      </c>
      <c r="FI39" s="9">
        <v>209.6</v>
      </c>
      <c r="FJ39" s="61">
        <v>210</v>
      </c>
      <c r="FK39" s="61">
        <v>230.1</v>
      </c>
      <c r="FL39" s="61">
        <v>313.3</v>
      </c>
      <c r="FM39" s="61">
        <v>259.9</v>
      </c>
      <c r="FN39" s="60">
        <v>270</v>
      </c>
      <c r="FO39" s="60">
        <v>288.1</v>
      </c>
      <c r="FP39" s="60">
        <v>291.4</v>
      </c>
      <c r="FQ39" s="60">
        <v>272.3</v>
      </c>
      <c r="FR39" s="60">
        <v>437.7</v>
      </c>
      <c r="FS39" s="60">
        <v>232.4</v>
      </c>
      <c r="FT39" s="60">
        <v>352.3</v>
      </c>
      <c r="FU39" s="148"/>
      <c r="FV39" s="147">
        <f t="shared" si="6"/>
        <v>3510.5</v>
      </c>
      <c r="FW39" s="143">
        <f t="shared" si="7"/>
        <v>761.9</v>
      </c>
      <c r="FX39" s="143">
        <f t="shared" si="8"/>
        <v>881.9</v>
      </c>
      <c r="FY39" s="143">
        <f t="shared" si="9"/>
        <v>867.6</v>
      </c>
      <c r="FZ39" s="143">
        <f t="shared" si="10"/>
        <v>999.1</v>
      </c>
      <c r="GA39" s="60">
        <v>248.6</v>
      </c>
      <c r="GB39" s="61">
        <v>251.3</v>
      </c>
      <c r="GC39" s="61">
        <v>262</v>
      </c>
      <c r="GD39" s="61">
        <v>302.3</v>
      </c>
      <c r="GE39" s="60">
        <v>275.2</v>
      </c>
      <c r="GF39" s="60">
        <v>304.4</v>
      </c>
      <c r="GG39" s="61">
        <v>279.3</v>
      </c>
      <c r="GH39" s="61">
        <v>12.7</v>
      </c>
      <c r="GI39" s="61">
        <v>575.6</v>
      </c>
      <c r="GJ39" s="61">
        <v>306.9</v>
      </c>
      <c r="GK39" s="61">
        <v>326.6</v>
      </c>
      <c r="GL39" s="61">
        <v>365.6</v>
      </c>
      <c r="GM39" s="148"/>
      <c r="GN39" s="149">
        <f t="shared" si="11"/>
        <v>3402.3</v>
      </c>
      <c r="GO39" s="143">
        <f t="shared" si="12"/>
        <v>783.8</v>
      </c>
      <c r="GP39" s="143">
        <f t="shared" si="13"/>
        <v>886.4</v>
      </c>
      <c r="GQ39" s="143">
        <f t="shared" si="14"/>
        <v>693.9</v>
      </c>
      <c r="GR39" s="143">
        <f t="shared" si="15"/>
        <v>1038.2</v>
      </c>
      <c r="GS39" s="60">
        <v>266.6</v>
      </c>
      <c r="GT39" s="10">
        <v>259.5</v>
      </c>
      <c r="GU39" s="60">
        <v>257.7</v>
      </c>
      <c r="GV39" s="60">
        <v>259.2</v>
      </c>
      <c r="GW39" s="60">
        <v>312</v>
      </c>
      <c r="GX39" s="60">
        <v>315.2</v>
      </c>
      <c r="GY39" s="60">
        <v>242.4</v>
      </c>
      <c r="GZ39" s="61">
        <v>206.1</v>
      </c>
      <c r="HA39" s="60">
        <v>245.4</v>
      </c>
      <c r="HB39" s="60">
        <v>292.1</v>
      </c>
      <c r="HC39" s="60">
        <v>281.6</v>
      </c>
      <c r="HD39" s="60">
        <v>464.5</v>
      </c>
      <c r="HE39" s="146"/>
      <c r="HF39" s="149">
        <f t="shared" si="16"/>
        <v>3160.8</v>
      </c>
      <c r="HG39" s="60">
        <f t="shared" si="17"/>
        <v>717.2</v>
      </c>
      <c r="HH39" s="60">
        <f t="shared" si="18"/>
        <v>856.2</v>
      </c>
      <c r="HI39" s="60">
        <f t="shared" si="19"/>
        <v>701.8</v>
      </c>
      <c r="HJ39" s="60">
        <f t="shared" si="20"/>
        <v>885.6</v>
      </c>
      <c r="HK39" s="60">
        <v>240.1</v>
      </c>
      <c r="HL39" s="60">
        <v>182.1</v>
      </c>
      <c r="HM39" s="60">
        <v>295</v>
      </c>
      <c r="HN39" s="60">
        <v>282.8</v>
      </c>
      <c r="HO39" s="60">
        <v>304.4</v>
      </c>
      <c r="HP39" s="60">
        <v>269</v>
      </c>
      <c r="HQ39" s="61">
        <v>274.7</v>
      </c>
      <c r="HR39" s="60">
        <v>203.3</v>
      </c>
      <c r="HS39" s="60">
        <v>223.8</v>
      </c>
      <c r="HT39" s="60">
        <v>277.4</v>
      </c>
      <c r="HU39" s="60">
        <v>302.2</v>
      </c>
      <c r="HV39" s="10">
        <v>306</v>
      </c>
      <c r="HW39" s="151"/>
      <c r="HX39" s="149">
        <f t="shared" si="0"/>
        <v>3199.9</v>
      </c>
      <c r="HY39" s="143">
        <f t="shared" si="21"/>
        <v>792.6</v>
      </c>
      <c r="HZ39" s="143">
        <f t="shared" si="22"/>
        <v>816.4</v>
      </c>
      <c r="IA39" s="143">
        <f t="shared" si="29"/>
        <v>792.7</v>
      </c>
      <c r="IB39" s="143">
        <f t="shared" si="23"/>
        <v>798.2</v>
      </c>
      <c r="IC39" s="60">
        <v>248.5</v>
      </c>
      <c r="ID39" s="60">
        <v>275.8</v>
      </c>
      <c r="IE39" s="60">
        <v>268.3</v>
      </c>
      <c r="IF39" s="60">
        <v>293.5</v>
      </c>
      <c r="IG39" s="60">
        <v>232.3</v>
      </c>
      <c r="IH39" s="60">
        <v>290.6</v>
      </c>
      <c r="II39" s="60">
        <v>273.3</v>
      </c>
      <c r="IJ39" s="60">
        <v>260</v>
      </c>
      <c r="IK39" s="60">
        <v>259.4</v>
      </c>
      <c r="IL39" s="60">
        <v>244.9</v>
      </c>
      <c r="IM39" s="60">
        <v>250</v>
      </c>
      <c r="IN39" s="60">
        <v>303.3</v>
      </c>
      <c r="IO39" s="86"/>
    </row>
    <row r="40" spans="1:249" ht="12.75" customHeight="1">
      <c r="A40" s="189" t="s">
        <v>47</v>
      </c>
      <c r="B40" s="180" t="s">
        <v>79</v>
      </c>
      <c r="C40" s="14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5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5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155"/>
      <c r="BC40" s="64"/>
      <c r="BD40" s="64"/>
      <c r="BE40" s="64"/>
      <c r="BF40" s="64"/>
      <c r="BG40" s="60"/>
      <c r="BH40" s="60"/>
      <c r="BI40" s="60"/>
      <c r="BJ40" s="60"/>
      <c r="BK40" s="60"/>
      <c r="BL40" s="60"/>
      <c r="BM40" s="60"/>
      <c r="BN40" s="60"/>
      <c r="BO40" s="64"/>
      <c r="BP40" s="64"/>
      <c r="BQ40" s="64"/>
      <c r="BR40" s="60"/>
      <c r="BS40" s="141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60"/>
      <c r="CG40" s="60"/>
      <c r="CH40" s="60"/>
      <c r="CI40" s="60"/>
      <c r="CJ40" s="141"/>
      <c r="CK40" s="60"/>
      <c r="CL40" s="60"/>
      <c r="CM40" s="60"/>
      <c r="CN40" s="60"/>
      <c r="CO40" s="60"/>
      <c r="CP40" s="142"/>
      <c r="CQ40" s="142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141"/>
      <c r="DC40" s="143"/>
      <c r="DD40" s="143"/>
      <c r="DE40" s="143"/>
      <c r="DF40" s="143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141"/>
      <c r="DU40" s="143"/>
      <c r="DV40" s="143"/>
      <c r="DW40" s="143"/>
      <c r="DX40" s="143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141">
        <f t="shared" si="30"/>
        <v>186.5</v>
      </c>
      <c r="EM40" s="144">
        <f t="shared" si="25"/>
        <v>49</v>
      </c>
      <c r="EN40" s="144">
        <f t="shared" si="26"/>
        <v>51.3</v>
      </c>
      <c r="EO40" s="144">
        <f t="shared" si="27"/>
        <v>41.7</v>
      </c>
      <c r="EP40" s="144">
        <f t="shared" si="28"/>
        <v>44.5</v>
      </c>
      <c r="EQ40" s="60">
        <v>17</v>
      </c>
      <c r="ER40" s="60">
        <v>9</v>
      </c>
      <c r="ES40" s="60">
        <v>23</v>
      </c>
      <c r="ET40" s="60">
        <v>10.8</v>
      </c>
      <c r="EU40" s="60">
        <v>16.8</v>
      </c>
      <c r="EV40" s="60">
        <v>23.7</v>
      </c>
      <c r="EW40" s="60">
        <v>7.8</v>
      </c>
      <c r="EX40" s="60">
        <v>17.5</v>
      </c>
      <c r="EY40" s="60">
        <v>16.4</v>
      </c>
      <c r="EZ40" s="60">
        <v>6.4</v>
      </c>
      <c r="FA40" s="61">
        <v>20.4</v>
      </c>
      <c r="FB40" s="60">
        <v>17.7</v>
      </c>
      <c r="FC40" s="60"/>
      <c r="FD40" s="145">
        <f t="shared" si="31"/>
        <v>295.3</v>
      </c>
      <c r="FE40" s="144">
        <f t="shared" si="2"/>
        <v>58.5</v>
      </c>
      <c r="FF40" s="144">
        <f>FL40++FM40+FN40</f>
        <v>59.4</v>
      </c>
      <c r="FG40" s="144">
        <f t="shared" si="4"/>
        <v>64.6</v>
      </c>
      <c r="FH40" s="144">
        <f t="shared" si="5"/>
        <v>112.8</v>
      </c>
      <c r="FI40" s="60">
        <v>22.6</v>
      </c>
      <c r="FJ40" s="60">
        <v>19.4</v>
      </c>
      <c r="FK40" s="60">
        <v>16.5</v>
      </c>
      <c r="FL40" s="60">
        <v>24.2</v>
      </c>
      <c r="FM40" s="60">
        <v>18</v>
      </c>
      <c r="FN40" s="60">
        <v>17.2</v>
      </c>
      <c r="FO40" s="60">
        <v>23.8</v>
      </c>
      <c r="FP40" s="60">
        <v>19.9</v>
      </c>
      <c r="FQ40" s="60">
        <v>20.9</v>
      </c>
      <c r="FR40" s="60">
        <v>31.7</v>
      </c>
      <c r="FS40" s="60">
        <v>28.6</v>
      </c>
      <c r="FT40" s="60">
        <v>52.5</v>
      </c>
      <c r="FU40" s="148"/>
      <c r="FV40" s="147">
        <f t="shared" si="6"/>
        <v>213.1</v>
      </c>
      <c r="FW40" s="143">
        <f t="shared" si="7"/>
        <v>33.4</v>
      </c>
      <c r="FX40" s="143">
        <f t="shared" si="8"/>
        <v>33.5</v>
      </c>
      <c r="FY40" s="143">
        <f t="shared" si="9"/>
        <v>44.6</v>
      </c>
      <c r="FZ40" s="143">
        <f t="shared" si="10"/>
        <v>101.6</v>
      </c>
      <c r="GA40" s="60">
        <v>21.6</v>
      </c>
      <c r="GB40" s="61">
        <v>11</v>
      </c>
      <c r="GC40" s="60">
        <v>0.8</v>
      </c>
      <c r="GD40" s="60">
        <v>11.8</v>
      </c>
      <c r="GE40" s="60">
        <v>15.8</v>
      </c>
      <c r="GF40" s="60">
        <v>5.9</v>
      </c>
      <c r="GG40" s="60"/>
      <c r="GH40" s="60">
        <v>44.6</v>
      </c>
      <c r="GI40" s="60"/>
      <c r="GJ40" s="60">
        <v>31.4</v>
      </c>
      <c r="GK40" s="60">
        <v>19.1</v>
      </c>
      <c r="GL40" s="60">
        <v>51.1</v>
      </c>
      <c r="GM40" s="148"/>
      <c r="GN40" s="149">
        <f t="shared" si="11"/>
        <v>266.5</v>
      </c>
      <c r="GO40" s="143">
        <f t="shared" si="12"/>
        <v>54.5</v>
      </c>
      <c r="GP40" s="143">
        <f t="shared" si="13"/>
        <v>90.6</v>
      </c>
      <c r="GQ40" s="143">
        <f t="shared" si="14"/>
        <v>20.1</v>
      </c>
      <c r="GR40" s="143">
        <f t="shared" si="15"/>
        <v>101.3</v>
      </c>
      <c r="GS40" s="60">
        <v>14.6</v>
      </c>
      <c r="GT40" s="10">
        <v>14.9</v>
      </c>
      <c r="GU40" s="60">
        <v>25</v>
      </c>
      <c r="GV40" s="60">
        <v>46.9</v>
      </c>
      <c r="GW40" s="60">
        <v>30</v>
      </c>
      <c r="GX40" s="60">
        <v>13.7</v>
      </c>
      <c r="GY40" s="60">
        <v>5.8</v>
      </c>
      <c r="GZ40" s="61">
        <v>0.3</v>
      </c>
      <c r="HA40" s="60">
        <v>14</v>
      </c>
      <c r="HB40" s="60">
        <v>43.7</v>
      </c>
      <c r="HC40" s="150">
        <v>28.7</v>
      </c>
      <c r="HD40" s="60">
        <v>28.9</v>
      </c>
      <c r="HE40" s="148"/>
      <c r="HF40" s="149">
        <f t="shared" si="16"/>
        <v>316.7</v>
      </c>
      <c r="HG40" s="60">
        <f t="shared" si="17"/>
        <v>98.9</v>
      </c>
      <c r="HH40" s="60">
        <f t="shared" si="18"/>
        <v>29</v>
      </c>
      <c r="HI40" s="60">
        <f t="shared" si="19"/>
        <v>80.3</v>
      </c>
      <c r="HJ40" s="60">
        <f t="shared" si="20"/>
        <v>108.5</v>
      </c>
      <c r="HK40" s="60">
        <v>45.9</v>
      </c>
      <c r="HL40" s="60">
        <v>26.4</v>
      </c>
      <c r="HM40" s="60">
        <v>26.6</v>
      </c>
      <c r="HN40" s="60">
        <v>0.3</v>
      </c>
      <c r="HO40" s="60">
        <v>2.4</v>
      </c>
      <c r="HP40" s="60">
        <v>26.3</v>
      </c>
      <c r="HQ40" s="61">
        <v>8.6</v>
      </c>
      <c r="HR40" s="60">
        <v>45.4</v>
      </c>
      <c r="HS40" s="60">
        <v>26.3</v>
      </c>
      <c r="HT40" s="60">
        <v>16.7</v>
      </c>
      <c r="HU40" s="60">
        <v>45.5</v>
      </c>
      <c r="HV40" s="10">
        <v>46.3</v>
      </c>
      <c r="HW40" s="151"/>
      <c r="HX40" s="149">
        <f t="shared" si="0"/>
        <v>422</v>
      </c>
      <c r="HY40" s="143">
        <f t="shared" si="21"/>
        <v>44.5</v>
      </c>
      <c r="HZ40" s="143">
        <f t="shared" si="22"/>
        <v>111</v>
      </c>
      <c r="IA40" s="143">
        <f t="shared" si="29"/>
        <v>103.8</v>
      </c>
      <c r="IB40" s="143">
        <f t="shared" si="23"/>
        <v>162.7</v>
      </c>
      <c r="IC40" s="60">
        <v>44.5</v>
      </c>
      <c r="ID40" s="60">
        <v>0</v>
      </c>
      <c r="IE40" s="60">
        <v>0</v>
      </c>
      <c r="IF40" s="60">
        <v>43.8</v>
      </c>
      <c r="IG40" s="60">
        <v>25.3</v>
      </c>
      <c r="IH40" s="60">
        <v>41.9</v>
      </c>
      <c r="II40" s="60">
        <v>12.4</v>
      </c>
      <c r="IJ40" s="60">
        <v>42.1</v>
      </c>
      <c r="IK40" s="60">
        <v>49.3</v>
      </c>
      <c r="IL40" s="60">
        <v>47.1</v>
      </c>
      <c r="IM40" s="60">
        <v>66.8</v>
      </c>
      <c r="IN40" s="60">
        <v>48.8</v>
      </c>
      <c r="IO40" s="86"/>
    </row>
    <row r="41" spans="1:250" s="3" customFormat="1" ht="12.75" customHeight="1">
      <c r="A41" s="189" t="s">
        <v>118</v>
      </c>
      <c r="B41" s="180" t="s">
        <v>79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>
        <f t="shared" si="30"/>
        <v>24102.9</v>
      </c>
      <c r="EM41" s="144">
        <f t="shared" si="25"/>
        <v>4716</v>
      </c>
      <c r="EN41" s="144">
        <f t="shared" si="26"/>
        <v>5200.8</v>
      </c>
      <c r="EO41" s="144">
        <f t="shared" si="27"/>
        <v>5367.5</v>
      </c>
      <c r="EP41" s="144">
        <f t="shared" si="28"/>
        <v>8818.6</v>
      </c>
      <c r="EQ41" s="61">
        <v>1639</v>
      </c>
      <c r="ER41" s="61">
        <v>1339.4</v>
      </c>
      <c r="ES41" s="61">
        <v>1737.6</v>
      </c>
      <c r="ET41" s="61">
        <v>1815.1</v>
      </c>
      <c r="EU41" s="61">
        <v>2046.2</v>
      </c>
      <c r="EV41" s="61">
        <v>1339.5</v>
      </c>
      <c r="EW41" s="61">
        <v>1594.7</v>
      </c>
      <c r="EX41" s="61">
        <v>1530.4</v>
      </c>
      <c r="EY41" s="61">
        <v>2242.4</v>
      </c>
      <c r="EZ41" s="61">
        <v>2721.1</v>
      </c>
      <c r="FA41" s="61">
        <v>2258.3</v>
      </c>
      <c r="FB41" s="61">
        <v>3839.2</v>
      </c>
      <c r="FC41" s="61"/>
      <c r="FD41" s="145">
        <f t="shared" si="31"/>
        <v>24291.5</v>
      </c>
      <c r="FE41" s="144">
        <f t="shared" si="2"/>
        <v>6248.5</v>
      </c>
      <c r="FF41" s="144">
        <f>FL41++FM41+FN41</f>
        <v>5479.9</v>
      </c>
      <c r="FG41" s="144">
        <f t="shared" si="4"/>
        <v>5440.8</v>
      </c>
      <c r="FH41" s="144">
        <f t="shared" si="5"/>
        <v>7122.3</v>
      </c>
      <c r="FI41" s="61">
        <v>1848.2</v>
      </c>
      <c r="FJ41" s="61">
        <v>1951.9</v>
      </c>
      <c r="FK41" s="61">
        <v>2448.4</v>
      </c>
      <c r="FL41" s="61">
        <v>1620.6</v>
      </c>
      <c r="FM41" s="61">
        <v>2140.7</v>
      </c>
      <c r="FN41" s="61">
        <v>1718.6</v>
      </c>
      <c r="FO41" s="61">
        <v>1669.2</v>
      </c>
      <c r="FP41" s="61">
        <v>1853.6</v>
      </c>
      <c r="FQ41" s="61">
        <v>1918</v>
      </c>
      <c r="FR41" s="61">
        <v>1970.1</v>
      </c>
      <c r="FS41" s="61">
        <v>1889.4</v>
      </c>
      <c r="FT41" s="61">
        <v>3262.8</v>
      </c>
      <c r="FU41" s="146"/>
      <c r="FV41" s="147">
        <f t="shared" si="6"/>
        <v>21779.7</v>
      </c>
      <c r="FW41" s="143">
        <f t="shared" si="7"/>
        <v>5089.1</v>
      </c>
      <c r="FX41" s="143">
        <f t="shared" si="8"/>
        <v>5110.9</v>
      </c>
      <c r="FY41" s="143">
        <f t="shared" si="9"/>
        <v>4841.4</v>
      </c>
      <c r="FZ41" s="143">
        <f t="shared" si="10"/>
        <v>6738.3</v>
      </c>
      <c r="GA41" s="61">
        <v>1563.2</v>
      </c>
      <c r="GB41" s="61">
        <v>1682.1</v>
      </c>
      <c r="GC41" s="60">
        <v>1843.8</v>
      </c>
      <c r="GD41" s="60">
        <v>1552.8</v>
      </c>
      <c r="GE41" s="60">
        <v>1864</v>
      </c>
      <c r="GF41" s="60">
        <v>1694.1</v>
      </c>
      <c r="GG41" s="61">
        <v>1426.3</v>
      </c>
      <c r="GH41" s="61">
        <v>1356.5</v>
      </c>
      <c r="GI41" s="61">
        <v>2058.6</v>
      </c>
      <c r="GJ41" s="61">
        <v>1624.1</v>
      </c>
      <c r="GK41" s="61">
        <v>2272.1</v>
      </c>
      <c r="GL41" s="61">
        <v>2842.1</v>
      </c>
      <c r="GM41" s="148"/>
      <c r="GN41" s="149">
        <f t="shared" si="11"/>
        <v>16152.3</v>
      </c>
      <c r="GO41" s="143">
        <f t="shared" si="12"/>
        <v>5132.8</v>
      </c>
      <c r="GP41" s="143">
        <f t="shared" si="13"/>
        <v>4333.7</v>
      </c>
      <c r="GQ41" s="143">
        <f t="shared" si="14"/>
        <v>3244.6</v>
      </c>
      <c r="GR41" s="143">
        <f t="shared" si="15"/>
        <v>3441.2</v>
      </c>
      <c r="GS41" s="61">
        <v>2067.5</v>
      </c>
      <c r="GT41" s="10">
        <v>1457.3</v>
      </c>
      <c r="GU41" s="61">
        <v>1608</v>
      </c>
      <c r="GV41" s="61">
        <v>1765.6</v>
      </c>
      <c r="GW41" s="61">
        <v>1467.8</v>
      </c>
      <c r="GX41" s="61">
        <v>1100.3</v>
      </c>
      <c r="GY41" s="60">
        <v>916.9</v>
      </c>
      <c r="GZ41" s="61">
        <v>1070.5</v>
      </c>
      <c r="HA41" s="60">
        <v>1257.2</v>
      </c>
      <c r="HB41" s="61">
        <v>1076.4</v>
      </c>
      <c r="HC41" s="154">
        <v>1449.4</v>
      </c>
      <c r="HD41" s="61">
        <v>915.4</v>
      </c>
      <c r="HE41" s="146"/>
      <c r="HF41" s="149">
        <f t="shared" si="16"/>
        <v>14013.3</v>
      </c>
      <c r="HG41" s="60">
        <f t="shared" si="17"/>
        <v>3637.8</v>
      </c>
      <c r="HH41" s="60">
        <f t="shared" si="18"/>
        <v>2976.6</v>
      </c>
      <c r="HI41" s="60">
        <f t="shared" si="19"/>
        <v>2889</v>
      </c>
      <c r="HJ41" s="60">
        <f t="shared" si="20"/>
        <v>4509.9</v>
      </c>
      <c r="HK41" s="61">
        <v>1339.1</v>
      </c>
      <c r="HL41" s="61">
        <v>1319.4</v>
      </c>
      <c r="HM41" s="60">
        <v>979.3</v>
      </c>
      <c r="HN41" s="61">
        <v>909.8</v>
      </c>
      <c r="HO41" s="61">
        <v>825.4</v>
      </c>
      <c r="HP41" s="60">
        <v>1241.4</v>
      </c>
      <c r="HQ41" s="61">
        <v>860.9</v>
      </c>
      <c r="HR41" s="60">
        <v>872.9</v>
      </c>
      <c r="HS41" s="60">
        <v>1155.2</v>
      </c>
      <c r="HT41" s="60">
        <v>1140.5</v>
      </c>
      <c r="HU41" s="60">
        <v>1620.1</v>
      </c>
      <c r="HV41" s="10">
        <v>1749.3</v>
      </c>
      <c r="HW41" s="61"/>
      <c r="HX41" s="149">
        <f t="shared" si="0"/>
        <v>14036.3</v>
      </c>
      <c r="HY41" s="143">
        <f t="shared" si="21"/>
        <v>3442.8</v>
      </c>
      <c r="HZ41" s="143">
        <f t="shared" si="22"/>
        <v>2814.5</v>
      </c>
      <c r="IA41" s="143">
        <f t="shared" si="29"/>
        <v>3495.2</v>
      </c>
      <c r="IB41" s="143">
        <f t="shared" si="23"/>
        <v>4283.8</v>
      </c>
      <c r="IC41" s="61">
        <v>1068.9</v>
      </c>
      <c r="ID41" s="61">
        <v>1025.6</v>
      </c>
      <c r="IE41" s="60">
        <v>1348.3</v>
      </c>
      <c r="IF41" s="61">
        <v>849.2</v>
      </c>
      <c r="IG41" s="61">
        <v>930.3</v>
      </c>
      <c r="IH41" s="61">
        <v>1035</v>
      </c>
      <c r="II41" s="61">
        <v>999.1</v>
      </c>
      <c r="IJ41" s="60">
        <v>1188.1</v>
      </c>
      <c r="IK41" s="60">
        <v>1308</v>
      </c>
      <c r="IL41" s="60">
        <v>1359.8</v>
      </c>
      <c r="IM41" s="60">
        <v>1703</v>
      </c>
      <c r="IN41" s="60">
        <v>1221</v>
      </c>
      <c r="IO41" s="86"/>
      <c r="IP41" s="1"/>
    </row>
    <row r="42" spans="1:250" s="3" customFormat="1" ht="12.75" customHeight="1">
      <c r="A42" s="63" t="s">
        <v>117</v>
      </c>
      <c r="B42" s="180" t="s">
        <v>79</v>
      </c>
      <c r="C42" s="15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6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45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145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45"/>
      <c r="CK42" s="61"/>
      <c r="CL42" s="61"/>
      <c r="CM42" s="61"/>
      <c r="CN42" s="61"/>
      <c r="CO42" s="61"/>
      <c r="CP42" s="153"/>
      <c r="CQ42" s="153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145"/>
      <c r="DC42" s="144"/>
      <c r="DD42" s="144"/>
      <c r="DE42" s="144"/>
      <c r="DF42" s="144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145"/>
      <c r="DU42" s="144"/>
      <c r="DV42" s="144"/>
      <c r="DW42" s="144"/>
      <c r="DX42" s="144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145"/>
      <c r="EM42" s="144"/>
      <c r="EN42" s="144"/>
      <c r="EO42" s="144"/>
      <c r="EP42" s="144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145"/>
      <c r="FE42" s="144"/>
      <c r="FF42" s="144"/>
      <c r="FG42" s="144"/>
      <c r="FH42" s="144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146"/>
      <c r="FV42" s="147">
        <f t="shared" si="6"/>
        <v>68.5</v>
      </c>
      <c r="FW42" s="143">
        <f t="shared" si="7"/>
        <v>12.6</v>
      </c>
      <c r="FX42" s="143">
        <f t="shared" si="8"/>
        <v>13.3</v>
      </c>
      <c r="FY42" s="143">
        <f t="shared" si="9"/>
        <v>7.5</v>
      </c>
      <c r="FZ42" s="143">
        <f t="shared" si="10"/>
        <v>35.1</v>
      </c>
      <c r="GA42" s="61">
        <v>5.6</v>
      </c>
      <c r="GB42" s="61">
        <v>3.4</v>
      </c>
      <c r="GC42" s="60">
        <v>3.6</v>
      </c>
      <c r="GD42" s="60">
        <v>5.3</v>
      </c>
      <c r="GE42" s="60">
        <v>5.4</v>
      </c>
      <c r="GF42" s="60">
        <v>2.6</v>
      </c>
      <c r="GG42" s="61">
        <v>1.3</v>
      </c>
      <c r="GH42" s="61">
        <v>1.3</v>
      </c>
      <c r="GI42" s="61">
        <v>4.9</v>
      </c>
      <c r="GJ42" s="61">
        <v>8.5</v>
      </c>
      <c r="GK42" s="61">
        <v>5.9</v>
      </c>
      <c r="GL42" s="61">
        <v>20.7</v>
      </c>
      <c r="GM42" s="148"/>
      <c r="GN42" s="149">
        <f t="shared" si="11"/>
        <v>35.7</v>
      </c>
      <c r="GO42" s="143">
        <f t="shared" si="12"/>
        <v>3.4</v>
      </c>
      <c r="GP42" s="143">
        <f t="shared" si="13"/>
        <v>23.4</v>
      </c>
      <c r="GQ42" s="143">
        <f t="shared" si="14"/>
        <v>6.5</v>
      </c>
      <c r="GR42" s="143">
        <f t="shared" si="15"/>
        <v>2.4</v>
      </c>
      <c r="GS42" s="61">
        <v>0.5</v>
      </c>
      <c r="GT42" s="10">
        <v>0.8</v>
      </c>
      <c r="GU42" s="61">
        <v>2.1</v>
      </c>
      <c r="GV42" s="61">
        <v>1.6</v>
      </c>
      <c r="GW42" s="61">
        <v>7</v>
      </c>
      <c r="GX42" s="61">
        <v>14.8</v>
      </c>
      <c r="GY42" s="60">
        <v>2.1</v>
      </c>
      <c r="GZ42" s="61">
        <v>2.6</v>
      </c>
      <c r="HA42" s="60">
        <v>1.8</v>
      </c>
      <c r="HB42" s="61">
        <v>1.5</v>
      </c>
      <c r="HC42" s="154">
        <v>0</v>
      </c>
      <c r="HD42" s="61">
        <v>0.9</v>
      </c>
      <c r="HE42" s="146"/>
      <c r="HF42" s="149"/>
      <c r="HG42" s="60"/>
      <c r="HH42" s="60"/>
      <c r="HI42" s="60"/>
      <c r="HJ42" s="60"/>
      <c r="HK42" s="61">
        <v>5.1</v>
      </c>
      <c r="HL42" s="61">
        <v>3.8</v>
      </c>
      <c r="HM42" s="60">
        <v>1.1</v>
      </c>
      <c r="HN42" s="61">
        <v>68.8</v>
      </c>
      <c r="HO42" s="61">
        <v>121</v>
      </c>
      <c r="HP42" s="60">
        <v>101.6</v>
      </c>
      <c r="HQ42" s="61">
        <v>101.6</v>
      </c>
      <c r="HR42" s="60">
        <v>102.3</v>
      </c>
      <c r="HS42" s="60">
        <v>15.7</v>
      </c>
      <c r="HT42" s="60">
        <v>69.2</v>
      </c>
      <c r="HU42" s="60">
        <v>0</v>
      </c>
      <c r="HV42" s="10">
        <v>4</v>
      </c>
      <c r="HW42" s="61"/>
      <c r="HX42" s="149">
        <f t="shared" si="0"/>
        <v>287.2</v>
      </c>
      <c r="HY42" s="143">
        <f>IC42+ID42+IE42</f>
        <v>12.1</v>
      </c>
      <c r="HZ42" s="143">
        <f>IF42+IG42+IH42</f>
        <v>160.5</v>
      </c>
      <c r="IA42" s="143">
        <f>II42+IJ42+IK42</f>
        <v>91.4</v>
      </c>
      <c r="IB42" s="143">
        <f>IL42+IM42+IN42</f>
        <v>23.2</v>
      </c>
      <c r="IC42" s="61">
        <v>2</v>
      </c>
      <c r="ID42" s="61">
        <v>7.1</v>
      </c>
      <c r="IE42" s="60">
        <v>3</v>
      </c>
      <c r="IF42" s="61">
        <v>15.8</v>
      </c>
      <c r="IG42" s="61">
        <v>42.8</v>
      </c>
      <c r="IH42" s="61">
        <v>101.9</v>
      </c>
      <c r="II42" s="61">
        <v>83.7</v>
      </c>
      <c r="IJ42" s="60">
        <v>3</v>
      </c>
      <c r="IK42" s="60">
        <v>4.7</v>
      </c>
      <c r="IL42" s="60">
        <v>14.1</v>
      </c>
      <c r="IM42" s="60">
        <v>1.9</v>
      </c>
      <c r="IN42" s="60">
        <v>7.2</v>
      </c>
      <c r="IO42" s="86"/>
      <c r="IP42" s="1"/>
    </row>
    <row r="43" spans="1:249" ht="12.75" customHeight="1">
      <c r="A43" s="189" t="s">
        <v>66</v>
      </c>
      <c r="B43" s="180" t="s">
        <v>79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9758.4</v>
      </c>
      <c r="EM43" s="144">
        <f>EQ43+ER43+ES43</f>
        <v>2395.1</v>
      </c>
      <c r="EN43" s="144">
        <f>ET43+EU43+EV43</f>
        <v>2388.4</v>
      </c>
      <c r="EO43" s="144">
        <f>EW43+EX43+EY43</f>
        <v>1422.2</v>
      </c>
      <c r="EP43" s="144">
        <f>EZ43+FA43+FB43</f>
        <v>3552.7</v>
      </c>
      <c r="EQ43" s="60">
        <v>844.7</v>
      </c>
      <c r="ER43" s="60">
        <v>709.4</v>
      </c>
      <c r="ES43" s="60">
        <v>841</v>
      </c>
      <c r="ET43" s="60">
        <v>795.9</v>
      </c>
      <c r="EU43" s="60">
        <v>782.6</v>
      </c>
      <c r="EV43" s="60">
        <v>809.9</v>
      </c>
      <c r="EW43" s="60">
        <v>365.3</v>
      </c>
      <c r="EX43" s="60">
        <v>214.6</v>
      </c>
      <c r="EY43" s="60">
        <v>842.3</v>
      </c>
      <c r="EZ43" s="60">
        <v>899</v>
      </c>
      <c r="FA43" s="61">
        <v>750.6</v>
      </c>
      <c r="FB43" s="60">
        <v>1903.1</v>
      </c>
      <c r="FC43" s="60"/>
      <c r="FD43" s="145">
        <f aca="true" t="shared" si="32" ref="FD43:FD52">FE43+FF43+FG43+FH43</f>
        <v>10846.8</v>
      </c>
      <c r="FE43" s="144">
        <f aca="true" t="shared" si="33" ref="FE43:FE52">FI43+FJ43+FK43</f>
        <v>3426.4</v>
      </c>
      <c r="FF43" s="144">
        <f aca="true" t="shared" si="34" ref="FF43:FF52">FL43++FM43+FN43</f>
        <v>1827.3</v>
      </c>
      <c r="FG43" s="144">
        <f aca="true" t="shared" si="35" ref="FG43:FG52">FO43+FP43+FQ43</f>
        <v>1785.1</v>
      </c>
      <c r="FH43" s="144">
        <f aca="true" t="shared" si="36" ref="FH43:FH52">FR43+FS43+FT43</f>
        <v>3808</v>
      </c>
      <c r="FI43" s="60">
        <v>1708.2</v>
      </c>
      <c r="FJ43" s="60">
        <v>936.4</v>
      </c>
      <c r="FK43" s="60">
        <v>781.8</v>
      </c>
      <c r="FL43" s="60">
        <v>954.8</v>
      </c>
      <c r="FM43" s="60">
        <v>846.3</v>
      </c>
      <c r="FN43" s="60">
        <v>26.2</v>
      </c>
      <c r="FO43" s="60">
        <v>387.8</v>
      </c>
      <c r="FP43" s="60">
        <v>668.7</v>
      </c>
      <c r="FQ43" s="60">
        <v>728.6</v>
      </c>
      <c r="FR43" s="60">
        <v>396.1</v>
      </c>
      <c r="FS43" s="60">
        <v>1567</v>
      </c>
      <c r="FT43" s="60">
        <v>1844.9</v>
      </c>
      <c r="FU43" s="148"/>
      <c r="FV43" s="147">
        <f t="shared" si="6"/>
        <v>10400.2</v>
      </c>
      <c r="FW43" s="143">
        <f t="shared" si="7"/>
        <v>3809.2</v>
      </c>
      <c r="FX43" s="143">
        <f t="shared" si="8"/>
        <v>2853.6</v>
      </c>
      <c r="FY43" s="143">
        <f t="shared" si="9"/>
        <v>281.8</v>
      </c>
      <c r="FZ43" s="143">
        <f t="shared" si="10"/>
        <v>3455.6</v>
      </c>
      <c r="GA43" s="60">
        <v>1521</v>
      </c>
      <c r="GB43" s="61">
        <v>1799.8</v>
      </c>
      <c r="GC43" s="61">
        <v>488.4</v>
      </c>
      <c r="GD43" s="60">
        <v>10.2</v>
      </c>
      <c r="GE43" s="60">
        <v>1080.7</v>
      </c>
      <c r="GF43" s="60">
        <v>1762.7</v>
      </c>
      <c r="GG43" s="9">
        <v>6.5</v>
      </c>
      <c r="GH43" s="9"/>
      <c r="GI43" s="9">
        <v>275.3</v>
      </c>
      <c r="GJ43" s="9">
        <v>773.6</v>
      </c>
      <c r="GK43" s="9">
        <v>875.3</v>
      </c>
      <c r="GL43" s="9">
        <v>1806.7</v>
      </c>
      <c r="GM43" s="148"/>
      <c r="GN43" s="149">
        <f t="shared" si="11"/>
        <v>8572.9</v>
      </c>
      <c r="GO43" s="143">
        <f t="shared" si="12"/>
        <v>2841.6</v>
      </c>
      <c r="GP43" s="143">
        <f t="shared" si="13"/>
        <v>881.7</v>
      </c>
      <c r="GQ43" s="143">
        <f t="shared" si="14"/>
        <v>2388.1</v>
      </c>
      <c r="GR43" s="143">
        <f t="shared" si="15"/>
        <v>2461.5</v>
      </c>
      <c r="GS43" s="60">
        <v>1843.1</v>
      </c>
      <c r="GT43" s="10">
        <v>991.1</v>
      </c>
      <c r="GU43" s="60">
        <v>7.4</v>
      </c>
      <c r="GV43" s="60">
        <v>11.1</v>
      </c>
      <c r="GW43" s="60">
        <v>58.6</v>
      </c>
      <c r="GX43" s="60">
        <v>812</v>
      </c>
      <c r="GY43" s="60">
        <v>801.9</v>
      </c>
      <c r="GZ43" s="61">
        <v>791.6</v>
      </c>
      <c r="HA43" s="60">
        <v>794.6</v>
      </c>
      <c r="HB43" s="60">
        <v>772.9</v>
      </c>
      <c r="HC43" s="150">
        <v>809.7</v>
      </c>
      <c r="HD43" s="9">
        <v>878.9</v>
      </c>
      <c r="HE43" s="160"/>
      <c r="HF43" s="149">
        <f aca="true" t="shared" si="37" ref="HF43:HF52">HG43+HH43+HI43+HJ43</f>
        <v>5999.4</v>
      </c>
      <c r="HG43" s="60">
        <f aca="true" t="shared" si="38" ref="HG43:HG52">HK43+HL43+HM43</f>
        <v>1784.3</v>
      </c>
      <c r="HH43" s="60">
        <f aca="true" t="shared" si="39" ref="HH43:HH52">HN43+HO43+HP43</f>
        <v>29.5</v>
      </c>
      <c r="HI43" s="60">
        <f aca="true" t="shared" si="40" ref="HI43:HI52">HQ43+HR43+HS43</f>
        <v>1313.2</v>
      </c>
      <c r="HJ43" s="60">
        <f aca="true" t="shared" si="41" ref="HJ43:HJ52">HT43+HU43+HV43</f>
        <v>2872.4</v>
      </c>
      <c r="HK43" s="60">
        <v>896.9</v>
      </c>
      <c r="HL43" s="60">
        <v>878.9</v>
      </c>
      <c r="HM43" s="60">
        <v>8.5</v>
      </c>
      <c r="HN43" s="61">
        <v>12</v>
      </c>
      <c r="HO43" s="60">
        <v>6.1</v>
      </c>
      <c r="HP43" s="60">
        <v>11.4</v>
      </c>
      <c r="HQ43" s="61">
        <v>13.3</v>
      </c>
      <c r="HR43" s="60">
        <v>436.2</v>
      </c>
      <c r="HS43" s="60">
        <v>863.7</v>
      </c>
      <c r="HT43" s="60">
        <v>937.3</v>
      </c>
      <c r="HU43" s="60">
        <v>904.6</v>
      </c>
      <c r="HV43" s="10">
        <v>1030.5</v>
      </c>
      <c r="HW43" s="151"/>
      <c r="HX43" s="149">
        <f t="shared" si="0"/>
        <v>6499.1</v>
      </c>
      <c r="HY43" s="143">
        <f aca="true" t="shared" si="42" ref="HY43:HY52">IC43+ID43+IE43</f>
        <v>2924.1</v>
      </c>
      <c r="HZ43" s="143">
        <f aca="true" t="shared" si="43" ref="HZ43:HZ52">IF43+IG43+IH43</f>
        <v>1012.1</v>
      </c>
      <c r="IA43" s="143">
        <f aca="true" t="shared" si="44" ref="IA43:IA52">II43+IJ43+IK43</f>
        <v>605.8</v>
      </c>
      <c r="IB43" s="143">
        <f aca="true" t="shared" si="45" ref="IB43:IB52">IL43+IM43+IN43</f>
        <v>1957.1</v>
      </c>
      <c r="IC43" s="60">
        <v>1006.7</v>
      </c>
      <c r="ID43" s="60">
        <v>961.4</v>
      </c>
      <c r="IE43" s="60">
        <v>956</v>
      </c>
      <c r="IF43" s="60">
        <v>1002</v>
      </c>
      <c r="IG43" s="60">
        <v>10.1</v>
      </c>
      <c r="IH43" s="60">
        <v>0</v>
      </c>
      <c r="II43" s="60">
        <v>1.6</v>
      </c>
      <c r="IJ43" s="60">
        <v>0.8</v>
      </c>
      <c r="IK43" s="60">
        <v>603.4</v>
      </c>
      <c r="IL43" s="60">
        <v>657.3</v>
      </c>
      <c r="IM43" s="60">
        <v>627</v>
      </c>
      <c r="IN43" s="60">
        <v>672.8</v>
      </c>
      <c r="IO43" s="86"/>
    </row>
    <row r="44" spans="1:249" ht="12.75" customHeight="1">
      <c r="A44" s="189" t="s">
        <v>67</v>
      </c>
      <c r="B44" s="180" t="s">
        <v>79</v>
      </c>
      <c r="C44" s="1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5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155"/>
      <c r="BC44" s="64"/>
      <c r="BD44" s="64"/>
      <c r="BE44" s="64"/>
      <c r="BF44" s="64"/>
      <c r="BG44" s="60"/>
      <c r="BH44" s="60"/>
      <c r="BI44" s="60"/>
      <c r="BJ44" s="60"/>
      <c r="BK44" s="60"/>
      <c r="BL44" s="60"/>
      <c r="BM44" s="60"/>
      <c r="BN44" s="60"/>
      <c r="BO44" s="64"/>
      <c r="BP44" s="64"/>
      <c r="BQ44" s="64"/>
      <c r="BR44" s="60"/>
      <c r="BS44" s="14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141"/>
      <c r="CK44" s="60"/>
      <c r="CL44" s="60"/>
      <c r="CM44" s="60"/>
      <c r="CN44" s="60"/>
      <c r="CO44" s="60"/>
      <c r="CP44" s="142"/>
      <c r="CQ44" s="142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141"/>
      <c r="DC44" s="143"/>
      <c r="DD44" s="143"/>
      <c r="DE44" s="143"/>
      <c r="DF44" s="143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141"/>
      <c r="DU44" s="143"/>
      <c r="DV44" s="143"/>
      <c r="DW44" s="143"/>
      <c r="DX44" s="143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141">
        <f>EM44+EN44+EO44+EP44</f>
        <v>398</v>
      </c>
      <c r="EM44" s="144">
        <f>EQ44+ER44+ES44</f>
        <v>52.1</v>
      </c>
      <c r="EN44" s="144">
        <f>ET44+EU44+EV44</f>
        <v>25.7</v>
      </c>
      <c r="EO44" s="144">
        <f>EW44+EX44+EY44</f>
        <v>58.9</v>
      </c>
      <c r="EP44" s="144">
        <f>EZ44+FA44+FB44</f>
        <v>261.3</v>
      </c>
      <c r="EQ44" s="60">
        <v>21</v>
      </c>
      <c r="ER44" s="60">
        <v>11</v>
      </c>
      <c r="ES44" s="60">
        <v>20.1</v>
      </c>
      <c r="ET44" s="60">
        <v>17.1</v>
      </c>
      <c r="EU44" s="60">
        <v>5.9</v>
      </c>
      <c r="EV44" s="60">
        <v>2.7</v>
      </c>
      <c r="EW44" s="60">
        <v>26</v>
      </c>
      <c r="EX44" s="60">
        <v>18.7</v>
      </c>
      <c r="EY44" s="60">
        <v>14.2</v>
      </c>
      <c r="EZ44" s="60">
        <v>42.3</v>
      </c>
      <c r="FA44" s="61">
        <v>45.1</v>
      </c>
      <c r="FB44" s="60">
        <v>173.9</v>
      </c>
      <c r="FC44" s="60"/>
      <c r="FD44" s="145">
        <f t="shared" si="32"/>
        <v>278</v>
      </c>
      <c r="FE44" s="144">
        <f t="shared" si="33"/>
        <v>7.5</v>
      </c>
      <c r="FF44" s="144">
        <f t="shared" si="34"/>
        <v>4.4</v>
      </c>
      <c r="FG44" s="144">
        <f t="shared" si="35"/>
        <v>53.5</v>
      </c>
      <c r="FH44" s="144">
        <f t="shared" si="36"/>
        <v>212.6</v>
      </c>
      <c r="FI44" s="60">
        <v>0</v>
      </c>
      <c r="FJ44" s="60">
        <v>0</v>
      </c>
      <c r="FK44" s="60">
        <v>7.5</v>
      </c>
      <c r="FL44" s="60">
        <v>0</v>
      </c>
      <c r="FM44" s="60">
        <v>4.4</v>
      </c>
      <c r="FN44" s="60">
        <v>0</v>
      </c>
      <c r="FO44" s="60">
        <v>14.1</v>
      </c>
      <c r="FP44" s="60">
        <v>27.7</v>
      </c>
      <c r="FQ44" s="60">
        <v>11.7</v>
      </c>
      <c r="FR44" s="60">
        <v>5.5</v>
      </c>
      <c r="FS44" s="60">
        <v>19.9</v>
      </c>
      <c r="FT44" s="60">
        <v>187.2</v>
      </c>
      <c r="FU44" s="148"/>
      <c r="FV44" s="147">
        <f t="shared" si="6"/>
        <v>257.6</v>
      </c>
      <c r="FW44" s="143">
        <f t="shared" si="7"/>
        <v>18.7</v>
      </c>
      <c r="FX44" s="143">
        <f t="shared" si="8"/>
        <v>1.3</v>
      </c>
      <c r="FY44" s="143">
        <f t="shared" si="9"/>
        <v>40.5</v>
      </c>
      <c r="FZ44" s="143">
        <f t="shared" si="10"/>
        <v>197.1</v>
      </c>
      <c r="GA44" s="60">
        <v>0</v>
      </c>
      <c r="GB44" s="61">
        <v>12.8</v>
      </c>
      <c r="GC44" s="60">
        <v>5.9</v>
      </c>
      <c r="GD44" s="60">
        <v>0</v>
      </c>
      <c r="GE44" s="60">
        <v>1.3</v>
      </c>
      <c r="GF44" s="60">
        <v>0</v>
      </c>
      <c r="GG44" s="61">
        <v>6.2</v>
      </c>
      <c r="GH44" s="61">
        <v>12.1</v>
      </c>
      <c r="GI44" s="61">
        <v>22.2</v>
      </c>
      <c r="GJ44" s="61">
        <v>21.1</v>
      </c>
      <c r="GK44" s="61">
        <v>69.4</v>
      </c>
      <c r="GL44" s="61">
        <v>106.6</v>
      </c>
      <c r="GM44" s="148"/>
      <c r="GN44" s="149">
        <f t="shared" si="11"/>
        <v>365.7</v>
      </c>
      <c r="GO44" s="144">
        <f t="shared" si="12"/>
        <v>25.8</v>
      </c>
      <c r="GP44" s="143">
        <f>GV44+GW44+GX44</f>
        <v>14</v>
      </c>
      <c r="GQ44" s="143">
        <f t="shared" si="14"/>
        <v>31.3</v>
      </c>
      <c r="GR44" s="143">
        <f t="shared" si="15"/>
        <v>294.6</v>
      </c>
      <c r="GS44" s="61">
        <v>2.6</v>
      </c>
      <c r="GT44" s="61">
        <v>9.1</v>
      </c>
      <c r="GU44" s="61">
        <v>14.1</v>
      </c>
      <c r="GV44" s="61">
        <v>9.8</v>
      </c>
      <c r="GW44" s="61">
        <v>0.5</v>
      </c>
      <c r="GX44" s="61">
        <v>3.7</v>
      </c>
      <c r="GY44" s="60">
        <v>1.1</v>
      </c>
      <c r="GZ44" s="61">
        <v>25.7</v>
      </c>
      <c r="HA44" s="60">
        <v>4.5</v>
      </c>
      <c r="HB44" s="61">
        <v>78</v>
      </c>
      <c r="HC44" s="154">
        <v>112.4</v>
      </c>
      <c r="HD44" s="61">
        <v>104.2</v>
      </c>
      <c r="HE44" s="146"/>
      <c r="HF44" s="149">
        <f t="shared" si="37"/>
        <v>352.5</v>
      </c>
      <c r="HG44" s="60">
        <f t="shared" si="38"/>
        <v>19.7</v>
      </c>
      <c r="HH44" s="60">
        <f t="shared" si="39"/>
        <v>9.4</v>
      </c>
      <c r="HI44" s="60">
        <f t="shared" si="40"/>
        <v>72.5</v>
      </c>
      <c r="HJ44" s="60">
        <f t="shared" si="41"/>
        <v>250.9</v>
      </c>
      <c r="HK44" s="61">
        <v>19</v>
      </c>
      <c r="HL44" s="61">
        <v>0</v>
      </c>
      <c r="HM44" s="60">
        <v>0.7</v>
      </c>
      <c r="HN44" s="61">
        <v>4.5</v>
      </c>
      <c r="HO44" s="60">
        <v>0</v>
      </c>
      <c r="HP44" s="60">
        <v>4.9</v>
      </c>
      <c r="HQ44" s="61">
        <v>17.3</v>
      </c>
      <c r="HR44" s="60">
        <v>26.4</v>
      </c>
      <c r="HS44" s="60">
        <v>28.8</v>
      </c>
      <c r="HT44" s="60">
        <v>20.9</v>
      </c>
      <c r="HU44" s="60">
        <v>67.4</v>
      </c>
      <c r="HV44" s="10">
        <v>162.6</v>
      </c>
      <c r="HW44" s="151"/>
      <c r="HX44" s="149">
        <f t="shared" si="0"/>
        <v>397.5</v>
      </c>
      <c r="HY44" s="143">
        <f t="shared" si="42"/>
        <v>92.3</v>
      </c>
      <c r="HZ44" s="143">
        <f t="shared" si="43"/>
        <v>61</v>
      </c>
      <c r="IA44" s="143">
        <f t="shared" si="44"/>
        <v>91.1</v>
      </c>
      <c r="IB44" s="143">
        <f t="shared" si="45"/>
        <v>153.1</v>
      </c>
      <c r="IC44" s="60">
        <v>54.3</v>
      </c>
      <c r="ID44" s="60">
        <v>19</v>
      </c>
      <c r="IE44" s="60">
        <v>19</v>
      </c>
      <c r="IF44" s="60">
        <v>23</v>
      </c>
      <c r="IG44" s="60">
        <v>19</v>
      </c>
      <c r="IH44" s="60">
        <v>19</v>
      </c>
      <c r="II44" s="60">
        <v>19</v>
      </c>
      <c r="IJ44" s="60">
        <v>22.8</v>
      </c>
      <c r="IK44" s="60">
        <v>49.3</v>
      </c>
      <c r="IL44" s="60">
        <v>25.3</v>
      </c>
      <c r="IM44" s="60">
        <v>40.4</v>
      </c>
      <c r="IN44" s="60">
        <v>87.4</v>
      </c>
      <c r="IO44" s="86"/>
    </row>
    <row r="45" spans="1:250" s="3" customFormat="1" ht="12">
      <c r="A45" s="62" t="s">
        <v>103</v>
      </c>
      <c r="B45" s="180" t="s">
        <v>79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1798.7</v>
      </c>
      <c r="EM45" s="144">
        <f>EQ45+ER45+ES45</f>
        <v>384.6</v>
      </c>
      <c r="EN45" s="144">
        <f>ET45+EU45+EV45</f>
        <v>373.8</v>
      </c>
      <c r="EO45" s="144">
        <f>EW45+EX45+EY45</f>
        <v>438.4</v>
      </c>
      <c r="EP45" s="144">
        <f>EZ45+FA45+FB45</f>
        <v>601.9</v>
      </c>
      <c r="EQ45" s="61">
        <v>128.4</v>
      </c>
      <c r="ER45" s="61">
        <v>129.7</v>
      </c>
      <c r="ES45" s="61">
        <v>126.5</v>
      </c>
      <c r="ET45" s="61">
        <v>145.3</v>
      </c>
      <c r="EU45" s="61">
        <v>112.3</v>
      </c>
      <c r="EV45" s="61">
        <v>116.2</v>
      </c>
      <c r="EW45" s="61">
        <v>162.2</v>
      </c>
      <c r="EX45" s="61">
        <v>92</v>
      </c>
      <c r="EY45" s="61">
        <v>184.2</v>
      </c>
      <c r="EZ45" s="61">
        <v>113.1</v>
      </c>
      <c r="FA45" s="61">
        <v>217.9</v>
      </c>
      <c r="FB45" s="61">
        <v>270.9</v>
      </c>
      <c r="FC45" s="61"/>
      <c r="FD45" s="145">
        <f t="shared" si="32"/>
        <v>1481.7</v>
      </c>
      <c r="FE45" s="144">
        <f t="shared" si="33"/>
        <v>224.3</v>
      </c>
      <c r="FF45" s="144">
        <f t="shared" si="34"/>
        <v>349.2</v>
      </c>
      <c r="FG45" s="144">
        <f t="shared" si="35"/>
        <v>395.4</v>
      </c>
      <c r="FH45" s="144">
        <f t="shared" si="36"/>
        <v>512.8</v>
      </c>
      <c r="FI45" s="61">
        <v>76.6</v>
      </c>
      <c r="FJ45" s="61">
        <v>69</v>
      </c>
      <c r="FK45" s="61">
        <v>78.7</v>
      </c>
      <c r="FL45" s="61">
        <v>92.4</v>
      </c>
      <c r="FM45" s="61">
        <v>128.7</v>
      </c>
      <c r="FN45" s="61">
        <v>128.1</v>
      </c>
      <c r="FO45" s="61">
        <v>141.8</v>
      </c>
      <c r="FP45" s="61">
        <v>106.1</v>
      </c>
      <c r="FQ45" s="61">
        <v>147.5</v>
      </c>
      <c r="FR45" s="61">
        <v>143.3</v>
      </c>
      <c r="FS45" s="61">
        <v>191.7</v>
      </c>
      <c r="FT45" s="61">
        <v>177.8</v>
      </c>
      <c r="FU45" s="146"/>
      <c r="FV45" s="147">
        <f t="shared" si="6"/>
        <v>1457.4</v>
      </c>
      <c r="FW45" s="143">
        <f t="shared" si="7"/>
        <v>398.9</v>
      </c>
      <c r="FX45" s="143">
        <f t="shared" si="8"/>
        <v>367.9</v>
      </c>
      <c r="FY45" s="143">
        <f t="shared" si="9"/>
        <v>241.2</v>
      </c>
      <c r="FZ45" s="143">
        <f t="shared" si="10"/>
        <v>449.4</v>
      </c>
      <c r="GA45" s="61">
        <v>49.3</v>
      </c>
      <c r="GB45" s="61">
        <v>151.6</v>
      </c>
      <c r="GC45" s="60">
        <v>198</v>
      </c>
      <c r="GD45" s="60">
        <v>188.1</v>
      </c>
      <c r="GE45" s="60">
        <v>123.1</v>
      </c>
      <c r="GF45" s="60">
        <v>56.7</v>
      </c>
      <c r="GG45" s="61">
        <v>79.7</v>
      </c>
      <c r="GH45" s="61">
        <v>56.1</v>
      </c>
      <c r="GI45" s="61">
        <v>105.4</v>
      </c>
      <c r="GJ45" s="61">
        <v>102.4</v>
      </c>
      <c r="GK45" s="61">
        <v>97</v>
      </c>
      <c r="GL45" s="61">
        <v>250</v>
      </c>
      <c r="GM45" s="148"/>
      <c r="GN45" s="149">
        <f t="shared" si="11"/>
        <v>846.4</v>
      </c>
      <c r="GO45" s="144">
        <f aca="true" t="shared" si="46" ref="GO45:GO52">SUM(GS45:GU45)</f>
        <v>244.8</v>
      </c>
      <c r="GP45" s="143">
        <f aca="true" t="shared" si="47" ref="GP45:GP52">SUM(GV45:GX45)</f>
        <v>132.1</v>
      </c>
      <c r="GQ45" s="143">
        <f t="shared" si="14"/>
        <v>186.4</v>
      </c>
      <c r="GR45" s="143">
        <f t="shared" si="15"/>
        <v>283.1</v>
      </c>
      <c r="GS45" s="61">
        <v>51.5</v>
      </c>
      <c r="GT45" s="61">
        <v>107.2</v>
      </c>
      <c r="GU45" s="61">
        <v>86.1</v>
      </c>
      <c r="GV45" s="61">
        <v>3.2</v>
      </c>
      <c r="GW45" s="61">
        <v>14.1</v>
      </c>
      <c r="GX45" s="61">
        <v>114.8</v>
      </c>
      <c r="GY45" s="60">
        <v>47.7</v>
      </c>
      <c r="GZ45" s="61">
        <v>28.7</v>
      </c>
      <c r="HA45" s="60">
        <v>110</v>
      </c>
      <c r="HB45" s="61">
        <v>124.7</v>
      </c>
      <c r="HC45" s="154">
        <v>40.5</v>
      </c>
      <c r="HD45" s="61">
        <v>117.9</v>
      </c>
      <c r="HE45" s="146"/>
      <c r="HF45" s="149">
        <f t="shared" si="37"/>
        <v>1313</v>
      </c>
      <c r="HG45" s="60">
        <f t="shared" si="38"/>
        <v>203.7</v>
      </c>
      <c r="HH45" s="60">
        <f t="shared" si="39"/>
        <v>263</v>
      </c>
      <c r="HI45" s="60">
        <f t="shared" si="40"/>
        <v>241.7</v>
      </c>
      <c r="HJ45" s="60">
        <f t="shared" si="41"/>
        <v>604.6</v>
      </c>
      <c r="HK45" s="61">
        <v>63.1</v>
      </c>
      <c r="HL45" s="61">
        <v>23.8</v>
      </c>
      <c r="HM45" s="60">
        <v>116.8</v>
      </c>
      <c r="HN45" s="61">
        <v>134.3</v>
      </c>
      <c r="HO45" s="61">
        <v>28.1</v>
      </c>
      <c r="HP45" s="60">
        <v>100.6</v>
      </c>
      <c r="HQ45" s="61">
        <v>64.6</v>
      </c>
      <c r="HR45" s="60">
        <v>92.3</v>
      </c>
      <c r="HS45" s="60">
        <v>84.8</v>
      </c>
      <c r="HT45" s="60">
        <v>123.8</v>
      </c>
      <c r="HU45" s="60">
        <v>294.8</v>
      </c>
      <c r="HV45" s="10">
        <v>186</v>
      </c>
      <c r="HW45" s="61"/>
      <c r="HX45" s="149">
        <f t="shared" si="0"/>
        <v>988.1</v>
      </c>
      <c r="HY45" s="143">
        <f t="shared" si="42"/>
        <v>175.4</v>
      </c>
      <c r="HZ45" s="143">
        <f t="shared" si="43"/>
        <v>271.3</v>
      </c>
      <c r="IA45" s="143">
        <f t="shared" si="44"/>
        <v>222.4</v>
      </c>
      <c r="IB45" s="143">
        <f t="shared" si="45"/>
        <v>319</v>
      </c>
      <c r="IC45" s="61">
        <v>39.6</v>
      </c>
      <c r="ID45" s="61">
        <v>61.1</v>
      </c>
      <c r="IE45" s="60">
        <v>74.7</v>
      </c>
      <c r="IF45" s="61">
        <v>132.7</v>
      </c>
      <c r="IG45" s="61">
        <v>72.9</v>
      </c>
      <c r="IH45" s="61">
        <v>65.7</v>
      </c>
      <c r="II45" s="61">
        <v>56.7</v>
      </c>
      <c r="IJ45" s="60">
        <v>79.1</v>
      </c>
      <c r="IK45" s="60">
        <v>86.6</v>
      </c>
      <c r="IL45" s="60">
        <v>111.4</v>
      </c>
      <c r="IM45" s="60">
        <v>125.9</v>
      </c>
      <c r="IN45" s="60">
        <v>81.7</v>
      </c>
      <c r="IO45" s="86"/>
      <c r="IP45" s="1"/>
    </row>
    <row r="46" spans="1:250" s="3" customFormat="1" ht="12">
      <c r="A46" s="62" t="s">
        <v>115</v>
      </c>
      <c r="B46" s="180" t="s">
        <v>79</v>
      </c>
      <c r="C46" s="14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4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45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4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>
        <f>EM46+EN46+EO46+EP46</f>
        <v>2276.2</v>
      </c>
      <c r="EM46" s="144">
        <f>EQ46+ER46+ES46</f>
        <v>532.8</v>
      </c>
      <c r="EN46" s="144">
        <f>ET46+EU46+EV46</f>
        <v>448.5</v>
      </c>
      <c r="EO46" s="144">
        <f>EW46+EX46+EY46</f>
        <v>570.3</v>
      </c>
      <c r="EP46" s="144">
        <f>EZ46+FA46+FB46</f>
        <v>724.6</v>
      </c>
      <c r="EQ46" s="61">
        <v>164.4</v>
      </c>
      <c r="ER46" s="61">
        <v>152.7</v>
      </c>
      <c r="ES46" s="61">
        <v>215.7</v>
      </c>
      <c r="ET46" s="61">
        <v>171.6</v>
      </c>
      <c r="EU46" s="61">
        <v>174.9</v>
      </c>
      <c r="EV46" s="61">
        <v>102</v>
      </c>
      <c r="EW46" s="61">
        <v>167.2</v>
      </c>
      <c r="EX46" s="61">
        <v>251.4</v>
      </c>
      <c r="EY46" s="61">
        <v>151.7</v>
      </c>
      <c r="EZ46" s="61">
        <v>175.5</v>
      </c>
      <c r="FA46" s="61">
        <v>344</v>
      </c>
      <c r="FB46" s="61">
        <v>205.1</v>
      </c>
      <c r="FC46" s="61"/>
      <c r="FD46" s="145">
        <f t="shared" si="32"/>
        <v>1501.5</v>
      </c>
      <c r="FE46" s="144">
        <f t="shared" si="33"/>
        <v>406.4</v>
      </c>
      <c r="FF46" s="144">
        <f t="shared" si="34"/>
        <v>384.4</v>
      </c>
      <c r="FG46" s="144">
        <f t="shared" si="35"/>
        <v>337.7</v>
      </c>
      <c r="FH46" s="144">
        <f t="shared" si="36"/>
        <v>373</v>
      </c>
      <c r="FI46" s="61">
        <v>197.8</v>
      </c>
      <c r="FJ46" s="61">
        <v>87.4</v>
      </c>
      <c r="FK46" s="61">
        <v>121.2</v>
      </c>
      <c r="FL46" s="61">
        <v>113.4</v>
      </c>
      <c r="FM46" s="61">
        <v>161.4</v>
      </c>
      <c r="FN46" s="61">
        <v>109.6</v>
      </c>
      <c r="FO46" s="61">
        <v>89.4</v>
      </c>
      <c r="FP46" s="61">
        <v>143.4</v>
      </c>
      <c r="FQ46" s="61">
        <v>104.9</v>
      </c>
      <c r="FR46" s="61">
        <v>139.8</v>
      </c>
      <c r="FS46" s="61">
        <v>131.9</v>
      </c>
      <c r="FT46" s="61">
        <v>101.3</v>
      </c>
      <c r="FU46" s="146"/>
      <c r="FV46" s="147">
        <f t="shared" si="6"/>
        <v>996.4</v>
      </c>
      <c r="FW46" s="143">
        <f t="shared" si="7"/>
        <v>263.3</v>
      </c>
      <c r="FX46" s="143">
        <f t="shared" si="8"/>
        <v>303.7</v>
      </c>
      <c r="FY46" s="143">
        <f t="shared" si="9"/>
        <v>173.4</v>
      </c>
      <c r="FZ46" s="143">
        <f t="shared" si="10"/>
        <v>256</v>
      </c>
      <c r="GA46" s="61">
        <v>113.2</v>
      </c>
      <c r="GB46" s="61">
        <v>76.3</v>
      </c>
      <c r="GC46" s="60">
        <v>73.8</v>
      </c>
      <c r="GD46" s="60">
        <v>132.1</v>
      </c>
      <c r="GE46" s="60">
        <v>106.9</v>
      </c>
      <c r="GF46" s="60">
        <v>64.7</v>
      </c>
      <c r="GG46" s="61">
        <v>87.2</v>
      </c>
      <c r="GH46" s="61">
        <v>58</v>
      </c>
      <c r="GI46" s="61">
        <v>28.2</v>
      </c>
      <c r="GJ46" s="61">
        <v>100</v>
      </c>
      <c r="GK46" s="61">
        <v>61</v>
      </c>
      <c r="GL46" s="61">
        <v>95</v>
      </c>
      <c r="GM46" s="148"/>
      <c r="GN46" s="149">
        <f t="shared" si="11"/>
        <v>907.8</v>
      </c>
      <c r="GO46" s="144">
        <f t="shared" si="46"/>
        <v>232.1</v>
      </c>
      <c r="GP46" s="143">
        <f t="shared" si="47"/>
        <v>221.5</v>
      </c>
      <c r="GQ46" s="143">
        <f t="shared" si="14"/>
        <v>221.3</v>
      </c>
      <c r="GR46" s="143">
        <f t="shared" si="15"/>
        <v>232.9</v>
      </c>
      <c r="GS46" s="60">
        <v>59.4</v>
      </c>
      <c r="GT46" s="61">
        <v>83.7</v>
      </c>
      <c r="GU46" s="61">
        <v>89</v>
      </c>
      <c r="GV46" s="61">
        <v>78.7</v>
      </c>
      <c r="GW46" s="61">
        <v>48.6</v>
      </c>
      <c r="GX46" s="61">
        <v>94.2</v>
      </c>
      <c r="GY46" s="60">
        <v>48.1</v>
      </c>
      <c r="GZ46" s="61">
        <v>46.9</v>
      </c>
      <c r="HA46" s="60">
        <v>126.3</v>
      </c>
      <c r="HB46" s="61">
        <v>79.2</v>
      </c>
      <c r="HC46" s="154">
        <v>76.1</v>
      </c>
      <c r="HD46" s="61">
        <v>77.6</v>
      </c>
      <c r="HE46" s="146"/>
      <c r="HF46" s="149">
        <f t="shared" si="37"/>
        <v>1004.2</v>
      </c>
      <c r="HG46" s="60">
        <f t="shared" si="38"/>
        <v>295.8</v>
      </c>
      <c r="HH46" s="60">
        <f t="shared" si="39"/>
        <v>219.4</v>
      </c>
      <c r="HI46" s="60">
        <f t="shared" si="40"/>
        <v>181.6</v>
      </c>
      <c r="HJ46" s="60">
        <f t="shared" si="41"/>
        <v>307.4</v>
      </c>
      <c r="HK46" s="61">
        <v>61.9</v>
      </c>
      <c r="HL46" s="61">
        <v>57</v>
      </c>
      <c r="HM46" s="60">
        <v>176.9</v>
      </c>
      <c r="HN46" s="61">
        <v>59.2</v>
      </c>
      <c r="HO46" s="61">
        <v>82.3</v>
      </c>
      <c r="HP46" s="60">
        <v>77.9</v>
      </c>
      <c r="HQ46" s="61">
        <v>68.4</v>
      </c>
      <c r="HR46" s="60">
        <v>59.3</v>
      </c>
      <c r="HS46" s="60">
        <v>53.9</v>
      </c>
      <c r="HT46" s="60">
        <v>71.6</v>
      </c>
      <c r="HU46" s="60">
        <v>101.5</v>
      </c>
      <c r="HV46" s="60">
        <v>134.3</v>
      </c>
      <c r="HW46" s="61"/>
      <c r="HX46" s="149">
        <f t="shared" si="0"/>
        <v>570.3</v>
      </c>
      <c r="HY46" s="143">
        <f t="shared" si="42"/>
        <v>116.6</v>
      </c>
      <c r="HZ46" s="143">
        <f t="shared" si="43"/>
        <v>198.1</v>
      </c>
      <c r="IA46" s="143">
        <f t="shared" si="44"/>
        <v>117.8</v>
      </c>
      <c r="IB46" s="143">
        <f t="shared" si="45"/>
        <v>137.8</v>
      </c>
      <c r="IC46" s="61">
        <v>48.4</v>
      </c>
      <c r="ID46" s="61">
        <v>30.9</v>
      </c>
      <c r="IE46" s="60">
        <v>37.3</v>
      </c>
      <c r="IF46" s="61">
        <v>105.7</v>
      </c>
      <c r="IG46" s="61">
        <v>56.6</v>
      </c>
      <c r="IH46" s="61">
        <v>35.8</v>
      </c>
      <c r="II46" s="61">
        <v>50.7</v>
      </c>
      <c r="IJ46" s="60">
        <v>15.8</v>
      </c>
      <c r="IK46" s="60">
        <v>51.3</v>
      </c>
      <c r="IL46" s="60">
        <v>67.2</v>
      </c>
      <c r="IM46" s="60">
        <v>25.7</v>
      </c>
      <c r="IN46" s="60">
        <v>44.9</v>
      </c>
      <c r="IO46" s="86"/>
      <c r="IP46" s="1"/>
    </row>
    <row r="47" spans="1:250" s="3" customFormat="1" ht="12.75" customHeight="1">
      <c r="A47" s="189" t="s">
        <v>48</v>
      </c>
      <c r="B47" s="180" t="s">
        <v>79</v>
      </c>
      <c r="C47" s="15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6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5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45"/>
      <c r="CK47" s="61"/>
      <c r="CL47" s="61"/>
      <c r="CM47" s="61"/>
      <c r="CN47" s="61"/>
      <c r="CO47" s="61"/>
      <c r="CP47" s="153"/>
      <c r="CQ47" s="153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145"/>
      <c r="DC47" s="144"/>
      <c r="DD47" s="144"/>
      <c r="DE47" s="144"/>
      <c r="DF47" s="144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145"/>
      <c r="DU47" s="144"/>
      <c r="DV47" s="144"/>
      <c r="DW47" s="144"/>
      <c r="DX47" s="144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145"/>
      <c r="EM47" s="144"/>
      <c r="EN47" s="144"/>
      <c r="EO47" s="144"/>
      <c r="EP47" s="144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145">
        <f t="shared" si="32"/>
        <v>7731.5</v>
      </c>
      <c r="FE47" s="144">
        <f t="shared" si="33"/>
        <v>977.8</v>
      </c>
      <c r="FF47" s="144">
        <f t="shared" si="34"/>
        <v>2105.9</v>
      </c>
      <c r="FG47" s="144">
        <f t="shared" si="35"/>
        <v>3094.3</v>
      </c>
      <c r="FH47" s="144">
        <f t="shared" si="36"/>
        <v>1553.5</v>
      </c>
      <c r="FI47" s="61">
        <v>275.2</v>
      </c>
      <c r="FJ47" s="61">
        <v>284</v>
      </c>
      <c r="FK47" s="61">
        <v>418.6</v>
      </c>
      <c r="FL47" s="61">
        <v>481.6</v>
      </c>
      <c r="FM47" s="61">
        <v>745.6</v>
      </c>
      <c r="FN47" s="61">
        <v>878.7</v>
      </c>
      <c r="FO47" s="61">
        <v>1077.6</v>
      </c>
      <c r="FP47" s="61">
        <v>1103.7</v>
      </c>
      <c r="FQ47" s="61">
        <v>913</v>
      </c>
      <c r="FR47" s="61">
        <v>568.2</v>
      </c>
      <c r="FS47" s="61">
        <v>428.4</v>
      </c>
      <c r="FT47" s="61">
        <v>556.9</v>
      </c>
      <c r="FU47" s="146"/>
      <c r="FV47" s="147">
        <f t="shared" si="6"/>
        <v>11601</v>
      </c>
      <c r="FW47" s="143">
        <f t="shared" si="7"/>
        <v>1237.2</v>
      </c>
      <c r="FX47" s="143">
        <f t="shared" si="8"/>
        <v>3230.5</v>
      </c>
      <c r="FY47" s="143">
        <f t="shared" si="9"/>
        <v>5038.7</v>
      </c>
      <c r="FZ47" s="143">
        <f t="shared" si="10"/>
        <v>2094.6</v>
      </c>
      <c r="GA47" s="61">
        <v>315.7</v>
      </c>
      <c r="GB47" s="61">
        <v>381.2</v>
      </c>
      <c r="GC47" s="60">
        <v>540.3</v>
      </c>
      <c r="GD47" s="60">
        <v>782</v>
      </c>
      <c r="GE47" s="60">
        <v>1084</v>
      </c>
      <c r="GF47" s="60">
        <v>1364.5</v>
      </c>
      <c r="GG47" s="61">
        <v>1716.2</v>
      </c>
      <c r="GH47" s="61">
        <v>1919.6</v>
      </c>
      <c r="GI47" s="61">
        <v>1402.9</v>
      </c>
      <c r="GJ47" s="61">
        <v>743.7</v>
      </c>
      <c r="GK47" s="61">
        <v>654.5</v>
      </c>
      <c r="GL47" s="61">
        <v>696.4</v>
      </c>
      <c r="GM47" s="148"/>
      <c r="GN47" s="149">
        <f t="shared" si="11"/>
        <v>12260.9</v>
      </c>
      <c r="GO47" s="144">
        <f t="shared" si="46"/>
        <v>1909.2</v>
      </c>
      <c r="GP47" s="143">
        <f t="shared" si="47"/>
        <v>3780.3</v>
      </c>
      <c r="GQ47" s="143">
        <f t="shared" si="14"/>
        <v>4666.7</v>
      </c>
      <c r="GR47" s="143">
        <f t="shared" si="15"/>
        <v>1904.7</v>
      </c>
      <c r="GS47" s="61">
        <v>536</v>
      </c>
      <c r="GT47" s="61">
        <v>602.9</v>
      </c>
      <c r="GU47" s="61">
        <v>770.3</v>
      </c>
      <c r="GV47" s="61">
        <v>897</v>
      </c>
      <c r="GW47" s="61">
        <v>1162.3</v>
      </c>
      <c r="GX47" s="61">
        <v>1721</v>
      </c>
      <c r="GY47" s="60">
        <v>1718.2</v>
      </c>
      <c r="GZ47" s="61">
        <v>1633.3</v>
      </c>
      <c r="HA47" s="60">
        <v>1315.2</v>
      </c>
      <c r="HB47" s="61">
        <v>738.8</v>
      </c>
      <c r="HC47" s="154">
        <v>638.9</v>
      </c>
      <c r="HD47" s="61">
        <v>527</v>
      </c>
      <c r="HE47" s="146"/>
      <c r="HF47" s="149">
        <f t="shared" si="37"/>
        <v>10964.4</v>
      </c>
      <c r="HG47" s="60">
        <f t="shared" si="38"/>
        <v>1376.5</v>
      </c>
      <c r="HH47" s="60">
        <f t="shared" si="39"/>
        <v>3147.9</v>
      </c>
      <c r="HI47" s="60">
        <f t="shared" si="40"/>
        <v>4422.2</v>
      </c>
      <c r="HJ47" s="60">
        <f t="shared" si="41"/>
        <v>2017.8</v>
      </c>
      <c r="HK47" s="61">
        <v>231.7</v>
      </c>
      <c r="HL47" s="61">
        <v>412.3</v>
      </c>
      <c r="HM47" s="60">
        <v>732.5</v>
      </c>
      <c r="HN47" s="61">
        <v>734.1</v>
      </c>
      <c r="HO47" s="61">
        <v>1082.1</v>
      </c>
      <c r="HP47" s="60">
        <v>1331.7</v>
      </c>
      <c r="HQ47" s="61">
        <v>1481.4</v>
      </c>
      <c r="HR47" s="60">
        <v>1825.2</v>
      </c>
      <c r="HS47" s="60">
        <v>1115.6</v>
      </c>
      <c r="HT47" s="60">
        <v>826.3</v>
      </c>
      <c r="HU47" s="60">
        <v>652.6</v>
      </c>
      <c r="HV47" s="60">
        <v>538.9</v>
      </c>
      <c r="HW47" s="61"/>
      <c r="HX47" s="149">
        <f t="shared" si="0"/>
        <v>14031.2</v>
      </c>
      <c r="HY47" s="143">
        <f t="shared" si="42"/>
        <v>1742.7</v>
      </c>
      <c r="HZ47" s="143">
        <f t="shared" si="43"/>
        <v>4063.9</v>
      </c>
      <c r="IA47" s="143">
        <f t="shared" si="44"/>
        <v>5541.5</v>
      </c>
      <c r="IB47" s="143">
        <f t="shared" si="45"/>
        <v>2683.1</v>
      </c>
      <c r="IC47" s="61">
        <v>425.1</v>
      </c>
      <c r="ID47" s="61">
        <v>572</v>
      </c>
      <c r="IE47" s="60">
        <v>745.6</v>
      </c>
      <c r="IF47" s="61">
        <v>967.5</v>
      </c>
      <c r="IG47" s="61">
        <v>1355.8</v>
      </c>
      <c r="IH47" s="61">
        <v>1740.6</v>
      </c>
      <c r="II47" s="61">
        <v>2002.7</v>
      </c>
      <c r="IJ47" s="60">
        <v>1884.8</v>
      </c>
      <c r="IK47" s="60">
        <v>1654</v>
      </c>
      <c r="IL47" s="60">
        <v>1080.3</v>
      </c>
      <c r="IM47" s="60">
        <v>975.6</v>
      </c>
      <c r="IN47" s="60">
        <v>627.2</v>
      </c>
      <c r="IO47" s="86"/>
      <c r="IP47" s="1"/>
    </row>
    <row r="48" spans="1:249" ht="24">
      <c r="A48" s="189" t="s">
        <v>155</v>
      </c>
      <c r="B48" s="180" t="s">
        <v>79</v>
      </c>
      <c r="C48" s="14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5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15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1"/>
      <c r="BT48" s="60"/>
      <c r="BU48" s="60"/>
      <c r="BV48" s="60"/>
      <c r="BW48" s="60"/>
      <c r="BX48" s="61"/>
      <c r="BY48" s="60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141"/>
      <c r="CK48" s="60"/>
      <c r="CL48" s="60"/>
      <c r="CM48" s="60"/>
      <c r="CN48" s="60"/>
      <c r="CO48" s="60"/>
      <c r="CP48" s="142"/>
      <c r="CQ48" s="142"/>
      <c r="CR48" s="60"/>
      <c r="CS48" s="60"/>
      <c r="CT48" s="60"/>
      <c r="CU48" s="60"/>
      <c r="CV48" s="60"/>
      <c r="CW48" s="61"/>
      <c r="CX48" s="60"/>
      <c r="CY48" s="60"/>
      <c r="CZ48" s="60"/>
      <c r="DA48" s="60"/>
      <c r="DB48" s="141"/>
      <c r="DC48" s="143"/>
      <c r="DD48" s="143"/>
      <c r="DE48" s="143"/>
      <c r="DF48" s="143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141"/>
      <c r="DU48" s="143"/>
      <c r="DV48" s="143"/>
      <c r="DW48" s="143"/>
      <c r="DX48" s="143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141">
        <f>EM48+EN48+EO48+EP48</f>
        <v>11138</v>
      </c>
      <c r="EM48" s="144">
        <f>EQ48+ER48+ES48</f>
        <v>1722.8</v>
      </c>
      <c r="EN48" s="144">
        <f>ET48+EU48+EV48</f>
        <v>3250.7</v>
      </c>
      <c r="EO48" s="144">
        <f>EW48+EX48+EY48</f>
        <v>3809.3</v>
      </c>
      <c r="EP48" s="144">
        <f>EZ48+FA48+FB48</f>
        <v>2355.2</v>
      </c>
      <c r="EQ48" s="60">
        <v>504.8</v>
      </c>
      <c r="ER48" s="60">
        <v>502.5</v>
      </c>
      <c r="ES48" s="60">
        <v>715.5</v>
      </c>
      <c r="ET48" s="60">
        <v>920.9</v>
      </c>
      <c r="EU48" s="60">
        <v>1089.1</v>
      </c>
      <c r="EV48" s="60">
        <v>1240.7</v>
      </c>
      <c r="EW48" s="60">
        <v>1319.7</v>
      </c>
      <c r="EX48" s="60">
        <v>1452.4</v>
      </c>
      <c r="EY48" s="60">
        <v>1037.2</v>
      </c>
      <c r="EZ48" s="60">
        <v>742</v>
      </c>
      <c r="FA48" s="61">
        <v>966.6</v>
      </c>
      <c r="FB48" s="60">
        <v>646.6</v>
      </c>
      <c r="FC48" s="60"/>
      <c r="FD48" s="145">
        <f t="shared" si="32"/>
        <v>10791.5</v>
      </c>
      <c r="FE48" s="144">
        <f t="shared" si="33"/>
        <v>1968</v>
      </c>
      <c r="FF48" s="144">
        <f t="shared" si="34"/>
        <v>2866.1</v>
      </c>
      <c r="FG48" s="144">
        <f t="shared" si="35"/>
        <v>3953.9</v>
      </c>
      <c r="FH48" s="144">
        <f t="shared" si="36"/>
        <v>2003.5</v>
      </c>
      <c r="FI48" s="60">
        <v>498.7</v>
      </c>
      <c r="FJ48" s="60">
        <v>636.3</v>
      </c>
      <c r="FK48" s="60">
        <v>833</v>
      </c>
      <c r="FL48" s="61">
        <v>733.9</v>
      </c>
      <c r="FM48" s="61">
        <v>898.2</v>
      </c>
      <c r="FN48" s="60">
        <v>1234</v>
      </c>
      <c r="FO48" s="60">
        <v>1389.9</v>
      </c>
      <c r="FP48" s="60">
        <v>1183.1</v>
      </c>
      <c r="FQ48" s="60">
        <v>1380.9</v>
      </c>
      <c r="FR48" s="60">
        <v>717.9</v>
      </c>
      <c r="FS48" s="60">
        <v>593.3</v>
      </c>
      <c r="FT48" s="60">
        <v>692.3</v>
      </c>
      <c r="FU48" s="148"/>
      <c r="FV48" s="147">
        <f t="shared" si="6"/>
        <v>11780.7</v>
      </c>
      <c r="FW48" s="143">
        <f t="shared" si="7"/>
        <v>2105.2</v>
      </c>
      <c r="FX48" s="143">
        <f t="shared" si="8"/>
        <v>3552.9</v>
      </c>
      <c r="FY48" s="143">
        <f t="shared" si="9"/>
        <v>3867.5</v>
      </c>
      <c r="FZ48" s="143">
        <f t="shared" si="10"/>
        <v>2255.1</v>
      </c>
      <c r="GA48" s="60">
        <v>515.7</v>
      </c>
      <c r="GB48" s="61">
        <v>646.9</v>
      </c>
      <c r="GC48" s="61">
        <v>942.6</v>
      </c>
      <c r="GD48" s="60">
        <v>963.4</v>
      </c>
      <c r="GE48" s="60">
        <v>1418.2</v>
      </c>
      <c r="GF48" s="60">
        <v>1171.3</v>
      </c>
      <c r="GG48" s="61">
        <v>1232.1</v>
      </c>
      <c r="GH48" s="61"/>
      <c r="GI48" s="61">
        <v>2635.4</v>
      </c>
      <c r="GJ48" s="61">
        <v>892.4</v>
      </c>
      <c r="GK48" s="61">
        <v>729.8</v>
      </c>
      <c r="GL48" s="61">
        <v>632.9</v>
      </c>
      <c r="GM48" s="148"/>
      <c r="GN48" s="149">
        <f t="shared" si="11"/>
        <v>12530.8</v>
      </c>
      <c r="GO48" s="143">
        <f t="shared" si="46"/>
        <v>1794.9</v>
      </c>
      <c r="GP48" s="143">
        <f t="shared" si="47"/>
        <v>3496.8</v>
      </c>
      <c r="GQ48" s="143">
        <f t="shared" si="14"/>
        <v>4452.7</v>
      </c>
      <c r="GR48" s="143">
        <f t="shared" si="15"/>
        <v>2786.4</v>
      </c>
      <c r="GS48" s="61">
        <v>456.4</v>
      </c>
      <c r="GT48" s="60">
        <v>571.8</v>
      </c>
      <c r="GU48" s="60">
        <v>766.7</v>
      </c>
      <c r="GV48" s="60">
        <v>915.2</v>
      </c>
      <c r="GW48" s="60">
        <v>1199.9</v>
      </c>
      <c r="GX48" s="60">
        <v>1381.7</v>
      </c>
      <c r="GY48" s="60">
        <v>1547.7</v>
      </c>
      <c r="GZ48" s="61">
        <v>1604.7</v>
      </c>
      <c r="HA48" s="60">
        <v>1300.3</v>
      </c>
      <c r="HB48" s="60">
        <v>818</v>
      </c>
      <c r="HC48" s="150">
        <v>721.3</v>
      </c>
      <c r="HD48" s="61">
        <v>1247.1</v>
      </c>
      <c r="HE48" s="146"/>
      <c r="HF48" s="149">
        <f t="shared" si="37"/>
        <v>15776.9</v>
      </c>
      <c r="HG48" s="60">
        <f t="shared" si="38"/>
        <v>2376.1</v>
      </c>
      <c r="HH48" s="60">
        <f t="shared" si="39"/>
        <v>4470.6</v>
      </c>
      <c r="HI48" s="60">
        <f t="shared" si="40"/>
        <v>4955</v>
      </c>
      <c r="HJ48" s="60">
        <f t="shared" si="41"/>
        <v>3975.2</v>
      </c>
      <c r="HK48" s="60">
        <v>483.9</v>
      </c>
      <c r="HL48" s="60">
        <v>763.5</v>
      </c>
      <c r="HM48" s="60">
        <v>1128.7</v>
      </c>
      <c r="HN48" s="60">
        <v>1161.6</v>
      </c>
      <c r="HO48" s="60">
        <v>1395.8</v>
      </c>
      <c r="HP48" s="60">
        <v>1913.2</v>
      </c>
      <c r="HQ48" s="61">
        <v>1506.6</v>
      </c>
      <c r="HR48" s="60">
        <v>1797.7</v>
      </c>
      <c r="HS48" s="60">
        <v>1650.7</v>
      </c>
      <c r="HT48" s="60">
        <v>1231.8</v>
      </c>
      <c r="HU48" s="60">
        <v>1633.6</v>
      </c>
      <c r="HV48" s="60">
        <v>1109.8</v>
      </c>
      <c r="HW48" s="151"/>
      <c r="HX48" s="149">
        <f t="shared" si="0"/>
        <v>17098.2</v>
      </c>
      <c r="HY48" s="143">
        <f t="shared" si="42"/>
        <v>2633.3</v>
      </c>
      <c r="HZ48" s="143">
        <f t="shared" si="43"/>
        <v>2912.4</v>
      </c>
      <c r="IA48" s="143">
        <f t="shared" si="44"/>
        <v>7701.3</v>
      </c>
      <c r="IB48" s="143">
        <f t="shared" si="45"/>
        <v>3851.2</v>
      </c>
      <c r="IC48" s="61">
        <v>859.6</v>
      </c>
      <c r="ID48" s="61">
        <v>742</v>
      </c>
      <c r="IE48" s="60">
        <v>1031.7</v>
      </c>
      <c r="IF48" s="60">
        <v>1238.1</v>
      </c>
      <c r="IG48" s="60">
        <v>1202.2</v>
      </c>
      <c r="IH48" s="60">
        <v>472.1</v>
      </c>
      <c r="II48" s="60">
        <v>754.2</v>
      </c>
      <c r="IJ48" s="60">
        <v>5068.6</v>
      </c>
      <c r="IK48" s="60">
        <v>1878.5</v>
      </c>
      <c r="IL48" s="60">
        <v>1199.7</v>
      </c>
      <c r="IM48" s="60">
        <v>1706.1</v>
      </c>
      <c r="IN48" s="60">
        <v>945.4</v>
      </c>
      <c r="IO48" s="86"/>
    </row>
    <row r="49" spans="1:250" s="3" customFormat="1" ht="12.75" customHeight="1">
      <c r="A49" s="63" t="s">
        <v>102</v>
      </c>
      <c r="B49" s="180" t="s">
        <v>79</v>
      </c>
      <c r="C49" s="15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56"/>
      <c r="BC49" s="9"/>
      <c r="BD49" s="9"/>
      <c r="BE49" s="9"/>
      <c r="BF49" s="9"/>
      <c r="BG49" s="61"/>
      <c r="BH49" s="61"/>
      <c r="BI49" s="61"/>
      <c r="BJ49" s="61"/>
      <c r="BK49" s="61"/>
      <c r="BL49" s="61"/>
      <c r="BM49" s="61"/>
      <c r="BN49" s="61"/>
      <c r="BO49" s="9"/>
      <c r="BP49" s="9"/>
      <c r="BQ49" s="9"/>
      <c r="BR49" s="61"/>
      <c r="BS49" s="14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45"/>
      <c r="CK49" s="61"/>
      <c r="CL49" s="61"/>
      <c r="CM49" s="61"/>
      <c r="CN49" s="61"/>
      <c r="CO49" s="61"/>
      <c r="CP49" s="153"/>
      <c r="CQ49" s="153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145"/>
      <c r="DC49" s="144"/>
      <c r="DD49" s="144"/>
      <c r="DE49" s="144"/>
      <c r="DF49" s="144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145"/>
      <c r="DU49" s="144"/>
      <c r="DV49" s="144"/>
      <c r="DW49" s="144"/>
      <c r="DX49" s="144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145">
        <f>EM49+EN49+EO49+EP49</f>
        <v>16170.4</v>
      </c>
      <c r="EM49" s="144">
        <f>EQ49+ER49+ES49</f>
        <v>2323.7</v>
      </c>
      <c r="EN49" s="144">
        <f>ET49+EU49+EV49</f>
        <v>4156.2</v>
      </c>
      <c r="EO49" s="144">
        <f>EW49+EX49+EY49</f>
        <v>5591.5</v>
      </c>
      <c r="EP49" s="144">
        <f>EZ49+FA49+FB49</f>
        <v>4099</v>
      </c>
      <c r="EQ49" s="61">
        <v>520</v>
      </c>
      <c r="ER49" s="61">
        <v>882.1</v>
      </c>
      <c r="ES49" s="61">
        <v>921.6</v>
      </c>
      <c r="ET49" s="61">
        <v>876.9</v>
      </c>
      <c r="EU49" s="61">
        <v>1615.5</v>
      </c>
      <c r="EV49" s="61">
        <v>1663.8</v>
      </c>
      <c r="EW49" s="61">
        <v>2545.9</v>
      </c>
      <c r="EX49" s="61">
        <v>1935.1</v>
      </c>
      <c r="EY49" s="61">
        <v>1110.5</v>
      </c>
      <c r="EZ49" s="61">
        <v>1364.1</v>
      </c>
      <c r="FA49" s="61">
        <v>1513.2</v>
      </c>
      <c r="FB49" s="61">
        <v>1221.7</v>
      </c>
      <c r="FC49" s="61"/>
      <c r="FD49" s="145">
        <f t="shared" si="32"/>
        <v>22823.3</v>
      </c>
      <c r="FE49" s="144">
        <f t="shared" si="33"/>
        <v>2679.3</v>
      </c>
      <c r="FF49" s="144">
        <f t="shared" si="34"/>
        <v>6289</v>
      </c>
      <c r="FG49" s="144">
        <f t="shared" si="35"/>
        <v>8955.6</v>
      </c>
      <c r="FH49" s="144">
        <f t="shared" si="36"/>
        <v>4899.4</v>
      </c>
      <c r="FI49" s="61">
        <v>696.3</v>
      </c>
      <c r="FJ49" s="61">
        <v>864.1</v>
      </c>
      <c r="FK49" s="61">
        <v>1118.9</v>
      </c>
      <c r="FL49" s="61">
        <v>1464.6</v>
      </c>
      <c r="FM49" s="61">
        <v>1585.4</v>
      </c>
      <c r="FN49" s="61">
        <v>3239</v>
      </c>
      <c r="FO49" s="61">
        <v>3589.7</v>
      </c>
      <c r="FP49" s="61">
        <v>3140.2</v>
      </c>
      <c r="FQ49" s="61">
        <v>2225.7</v>
      </c>
      <c r="FR49" s="61">
        <v>1517.2</v>
      </c>
      <c r="FS49" s="61">
        <v>1457.6</v>
      </c>
      <c r="FT49" s="61">
        <v>1924.6</v>
      </c>
      <c r="FU49" s="146"/>
      <c r="FV49" s="147">
        <f t="shared" si="6"/>
        <v>37960.4</v>
      </c>
      <c r="FW49" s="143">
        <f t="shared" si="7"/>
        <v>4317.3</v>
      </c>
      <c r="FX49" s="143">
        <f t="shared" si="8"/>
        <v>11020</v>
      </c>
      <c r="FY49" s="143">
        <f t="shared" si="9"/>
        <v>16474.7</v>
      </c>
      <c r="FZ49" s="143">
        <f t="shared" si="10"/>
        <v>6148.4</v>
      </c>
      <c r="GA49" s="61">
        <v>891</v>
      </c>
      <c r="GB49" s="61">
        <v>1166.1</v>
      </c>
      <c r="GC49" s="60">
        <v>2260.2</v>
      </c>
      <c r="GD49" s="60">
        <v>2847.8</v>
      </c>
      <c r="GE49" s="60">
        <v>3647</v>
      </c>
      <c r="GF49" s="60">
        <v>4525.2</v>
      </c>
      <c r="GG49" s="61">
        <v>4966.9</v>
      </c>
      <c r="GH49" s="61">
        <v>5094.8</v>
      </c>
      <c r="GI49" s="61">
        <v>6413</v>
      </c>
      <c r="GJ49" s="61">
        <v>2537.8</v>
      </c>
      <c r="GK49" s="61">
        <v>1744.6</v>
      </c>
      <c r="GL49" s="61">
        <v>1866</v>
      </c>
      <c r="GM49" s="148"/>
      <c r="GN49" s="149">
        <f t="shared" si="11"/>
        <v>41601.3</v>
      </c>
      <c r="GO49" s="143">
        <f t="shared" si="46"/>
        <v>5179.1</v>
      </c>
      <c r="GP49" s="143">
        <f t="shared" si="47"/>
        <v>14413.5</v>
      </c>
      <c r="GQ49" s="143">
        <f t="shared" si="14"/>
        <v>15658.6</v>
      </c>
      <c r="GR49" s="143">
        <f t="shared" si="15"/>
        <v>6350.1</v>
      </c>
      <c r="GS49" s="61">
        <v>1625.7</v>
      </c>
      <c r="GT49" s="61">
        <v>818.4</v>
      </c>
      <c r="GU49" s="61">
        <v>2735</v>
      </c>
      <c r="GV49" s="61">
        <v>4434.5</v>
      </c>
      <c r="GW49" s="61">
        <v>4706.1</v>
      </c>
      <c r="GX49" s="61">
        <v>5272.9</v>
      </c>
      <c r="GY49" s="60">
        <v>5532.1</v>
      </c>
      <c r="GZ49" s="61">
        <v>5736.4</v>
      </c>
      <c r="HA49" s="60">
        <v>4390.1</v>
      </c>
      <c r="HB49" s="61">
        <v>1657.9</v>
      </c>
      <c r="HC49" s="154">
        <v>1752.9</v>
      </c>
      <c r="HD49" s="61">
        <v>2939.3</v>
      </c>
      <c r="HE49" s="146"/>
      <c r="HF49" s="149">
        <f t="shared" si="37"/>
        <v>34864.8</v>
      </c>
      <c r="HG49" s="60">
        <f t="shared" si="38"/>
        <v>5099.4</v>
      </c>
      <c r="HH49" s="60">
        <f t="shared" si="39"/>
        <v>9144.5</v>
      </c>
      <c r="HI49" s="60">
        <f t="shared" si="40"/>
        <v>12650.5</v>
      </c>
      <c r="HJ49" s="60">
        <f t="shared" si="41"/>
        <v>7970.4</v>
      </c>
      <c r="HK49" s="61">
        <v>1166.9</v>
      </c>
      <c r="HL49" s="61">
        <v>1578.9</v>
      </c>
      <c r="HM49" s="60">
        <v>2353.6</v>
      </c>
      <c r="HN49" s="61">
        <v>2709.9</v>
      </c>
      <c r="HO49" s="61">
        <v>2855.7</v>
      </c>
      <c r="HP49" s="60">
        <v>3578.9</v>
      </c>
      <c r="HQ49" s="61">
        <v>4375.1</v>
      </c>
      <c r="HR49" s="60">
        <v>4765.1</v>
      </c>
      <c r="HS49" s="60">
        <v>3510.3</v>
      </c>
      <c r="HT49" s="60">
        <v>2341.5</v>
      </c>
      <c r="HU49" s="60">
        <v>2443.2</v>
      </c>
      <c r="HV49" s="60">
        <v>3185.7</v>
      </c>
      <c r="HW49" s="61"/>
      <c r="HX49" s="149">
        <f t="shared" si="0"/>
        <v>40986.4</v>
      </c>
      <c r="HY49" s="143">
        <f t="shared" si="42"/>
        <v>7458.7</v>
      </c>
      <c r="HZ49" s="143">
        <f t="shared" si="43"/>
        <v>11193.8</v>
      </c>
      <c r="IA49" s="143">
        <f t="shared" si="44"/>
        <v>13399.7</v>
      </c>
      <c r="IB49" s="143">
        <f t="shared" si="45"/>
        <v>8934.2</v>
      </c>
      <c r="IC49" s="61">
        <v>2332.3</v>
      </c>
      <c r="ID49" s="61">
        <v>2298.7</v>
      </c>
      <c r="IE49" s="60">
        <v>2827.7</v>
      </c>
      <c r="IF49" s="61">
        <v>3410.8</v>
      </c>
      <c r="IG49" s="61">
        <v>3457</v>
      </c>
      <c r="IH49" s="61">
        <v>4326</v>
      </c>
      <c r="II49" s="61">
        <v>5027.4</v>
      </c>
      <c r="IJ49" s="60">
        <v>4814.8</v>
      </c>
      <c r="IK49" s="60">
        <v>3557.5</v>
      </c>
      <c r="IL49" s="60">
        <v>3036.4</v>
      </c>
      <c r="IM49" s="60">
        <v>2942.6</v>
      </c>
      <c r="IN49" s="60">
        <v>2955.2</v>
      </c>
      <c r="IO49" s="86"/>
      <c r="IP49" s="1"/>
    </row>
    <row r="50" spans="1:250" s="3" customFormat="1" ht="12.75" customHeight="1">
      <c r="A50" s="63" t="s">
        <v>71</v>
      </c>
      <c r="B50" s="179" t="s">
        <v>31</v>
      </c>
      <c r="C50" s="152">
        <f>D50+E50+F50+G50</f>
        <v>22201</v>
      </c>
      <c r="D50" s="9">
        <f>H50+I50+J50</f>
        <v>8948</v>
      </c>
      <c r="E50" s="9">
        <f>K50+L50+M50</f>
        <v>7813</v>
      </c>
      <c r="F50" s="9">
        <f>N50+O50+P50</f>
        <v>2790</v>
      </c>
      <c r="G50" s="9">
        <f>Q50+R50+S50</f>
        <v>2650</v>
      </c>
      <c r="H50" s="9">
        <v>2553</v>
      </c>
      <c r="I50" s="9">
        <v>2832</v>
      </c>
      <c r="J50" s="9">
        <v>3563</v>
      </c>
      <c r="K50" s="9">
        <v>4550</v>
      </c>
      <c r="L50" s="9">
        <v>1759</v>
      </c>
      <c r="M50" s="9">
        <v>1504</v>
      </c>
      <c r="N50" s="9">
        <v>1128</v>
      </c>
      <c r="O50" s="9">
        <v>813</v>
      </c>
      <c r="P50" s="9">
        <v>849</v>
      </c>
      <c r="Q50" s="9">
        <v>646</v>
      </c>
      <c r="R50" s="9">
        <v>723</v>
      </c>
      <c r="S50" s="9">
        <v>1281</v>
      </c>
      <c r="T50" s="156">
        <f>SUM(U50:X50)</f>
        <v>17342.1</v>
      </c>
      <c r="U50" s="9">
        <f>SUM(Y50:AA50)</f>
        <v>7838.6</v>
      </c>
      <c r="V50" s="9">
        <f>SUM(AB50:AD50)</f>
        <v>6260.5</v>
      </c>
      <c r="W50" s="9">
        <f>SUM(AE50:AG50)</f>
        <v>2011.7</v>
      </c>
      <c r="X50" s="9">
        <f>SUM(AH50:AJ50)</f>
        <v>1231.3</v>
      </c>
      <c r="Y50" s="9">
        <v>2497.3</v>
      </c>
      <c r="Z50" s="9">
        <v>3138.9</v>
      </c>
      <c r="AA50" s="9">
        <v>2202.4</v>
      </c>
      <c r="AB50" s="9">
        <v>2670.7</v>
      </c>
      <c r="AC50" s="9">
        <v>1977</v>
      </c>
      <c r="AD50" s="9">
        <v>1612.8</v>
      </c>
      <c r="AE50" s="9">
        <v>797.7</v>
      </c>
      <c r="AF50" s="9">
        <v>520.3</v>
      </c>
      <c r="AG50" s="9">
        <v>693.7</v>
      </c>
      <c r="AH50" s="9">
        <v>156.1</v>
      </c>
      <c r="AI50" s="9">
        <v>381.5</v>
      </c>
      <c r="AJ50" s="9">
        <v>693.7</v>
      </c>
      <c r="AK50" s="156">
        <f>SUM(AL50:AO50)</f>
        <v>10735.5</v>
      </c>
      <c r="AL50" s="9">
        <f>SUM(AP50:AR50)</f>
        <v>2570.7</v>
      </c>
      <c r="AM50" s="9">
        <f>SUM(AS50:AU50)</f>
        <v>3235</v>
      </c>
      <c r="AN50" s="9">
        <f>SUM(AV50:AX50)</f>
        <v>1379.4</v>
      </c>
      <c r="AO50" s="9">
        <f>SUM(AY50:BA50)</f>
        <v>3550.4</v>
      </c>
      <c r="AP50" s="9">
        <v>1086.9</v>
      </c>
      <c r="AQ50" s="9">
        <v>949</v>
      </c>
      <c r="AR50" s="9">
        <v>534.8</v>
      </c>
      <c r="AS50" s="9">
        <v>1568.6</v>
      </c>
      <c r="AT50" s="9">
        <v>1274.5</v>
      </c>
      <c r="AU50" s="9">
        <v>391.9</v>
      </c>
      <c r="AV50" s="9">
        <v>206.7</v>
      </c>
      <c r="AW50" s="9">
        <v>832.6</v>
      </c>
      <c r="AX50" s="9">
        <v>340.1</v>
      </c>
      <c r="AY50" s="9">
        <v>535.6</v>
      </c>
      <c r="AZ50" s="9">
        <v>1228.1</v>
      </c>
      <c r="BA50" s="9">
        <v>1786.7</v>
      </c>
      <c r="BB50" s="156">
        <f>SUM(BC50:BF50)</f>
        <v>23630.2</v>
      </c>
      <c r="BC50" s="9">
        <f>SUM(BG50:BI50)</f>
        <v>7592.9</v>
      </c>
      <c r="BD50" s="9">
        <f>SUM(BJ50:BL50)</f>
        <v>6423</v>
      </c>
      <c r="BE50" s="9">
        <f>SUM(BM50:BO50)</f>
        <v>3516.3</v>
      </c>
      <c r="BF50" s="9">
        <f>SUM(BP50:BR50)</f>
        <v>6098</v>
      </c>
      <c r="BG50" s="61">
        <v>2720.4</v>
      </c>
      <c r="BH50" s="61">
        <v>2655.5</v>
      </c>
      <c r="BI50" s="61">
        <v>2217</v>
      </c>
      <c r="BJ50" s="61">
        <v>2615.1</v>
      </c>
      <c r="BK50" s="61">
        <v>2528</v>
      </c>
      <c r="BL50" s="61">
        <v>1279.9</v>
      </c>
      <c r="BM50" s="61">
        <v>1298.5</v>
      </c>
      <c r="BN50" s="61">
        <v>1410.3</v>
      </c>
      <c r="BO50" s="9">
        <v>807.5</v>
      </c>
      <c r="BP50" s="9">
        <v>1052.9</v>
      </c>
      <c r="BQ50" s="9">
        <v>2096.4</v>
      </c>
      <c r="BR50" s="61">
        <v>2948.7</v>
      </c>
      <c r="BS50" s="145">
        <f>BT50+BU50+BV50+BW50</f>
        <v>39598.4</v>
      </c>
      <c r="BT50" s="61">
        <f>BX50+BY50+BZ50</f>
        <v>11011.2</v>
      </c>
      <c r="BU50" s="61">
        <f>CA50+CB50+CC50</f>
        <v>12082.2</v>
      </c>
      <c r="BV50" s="61">
        <f>CD50+CE50+CF50</f>
        <v>7542.6</v>
      </c>
      <c r="BW50" s="61">
        <f>CG50+CH50+CI50</f>
        <v>8962.4</v>
      </c>
      <c r="BX50" s="61">
        <v>3424.9</v>
      </c>
      <c r="BY50" s="61">
        <v>3326.5</v>
      </c>
      <c r="BZ50" s="61">
        <v>4259.8</v>
      </c>
      <c r="CA50" s="61">
        <v>3818.2</v>
      </c>
      <c r="CB50" s="61">
        <v>4211</v>
      </c>
      <c r="CC50" s="61">
        <v>4053</v>
      </c>
      <c r="CD50" s="61">
        <v>3584.6</v>
      </c>
      <c r="CE50" s="61">
        <v>2267.2</v>
      </c>
      <c r="CF50" s="61">
        <v>1690.8</v>
      </c>
      <c r="CG50" s="61">
        <v>1550</v>
      </c>
      <c r="CH50" s="61">
        <v>2877.2</v>
      </c>
      <c r="CI50" s="61">
        <v>4535.2</v>
      </c>
      <c r="CJ50" s="145">
        <f>CK50+CL50+CM50+CN50</f>
        <v>37798.2</v>
      </c>
      <c r="CK50" s="61">
        <f>CO50+CP50+CQ50</f>
        <v>12329.8</v>
      </c>
      <c r="CL50" s="61">
        <f>CR50+CS50+CT50</f>
        <v>12100.9</v>
      </c>
      <c r="CM50" s="61">
        <f>CU50+CV50+CW50</f>
        <v>6049.8</v>
      </c>
      <c r="CN50" s="61">
        <f>CX50+CY50+CZ50</f>
        <v>7317.7</v>
      </c>
      <c r="CO50" s="61">
        <v>4218.1</v>
      </c>
      <c r="CP50" s="153">
        <v>3533.7</v>
      </c>
      <c r="CQ50" s="153">
        <v>4578</v>
      </c>
      <c r="CR50" s="61">
        <v>4114.4</v>
      </c>
      <c r="CS50" s="157">
        <v>4157.9</v>
      </c>
      <c r="CT50" s="157">
        <v>3828.6</v>
      </c>
      <c r="CU50" s="157">
        <v>3222.4</v>
      </c>
      <c r="CV50" s="157">
        <v>2073</v>
      </c>
      <c r="CW50" s="157">
        <v>754.4</v>
      </c>
      <c r="CX50" s="61">
        <v>278.4</v>
      </c>
      <c r="CY50" s="61">
        <v>3153.5</v>
      </c>
      <c r="CZ50" s="61">
        <v>3885.8</v>
      </c>
      <c r="DA50" s="61"/>
      <c r="DB50" s="145">
        <f>DC50+DD50+DE50+DF50</f>
        <v>31257.5</v>
      </c>
      <c r="DC50" s="144">
        <f>DG50+DH50+DI50</f>
        <v>10240.1</v>
      </c>
      <c r="DD50" s="144">
        <f>DJ50+DK50+DL50</f>
        <v>4954.9</v>
      </c>
      <c r="DE50" s="144">
        <f>DM50+DN50+DO50</f>
        <v>4368.8</v>
      </c>
      <c r="DF50" s="144">
        <f>DP50+DQ50+DR50</f>
        <v>11693.7</v>
      </c>
      <c r="DG50" s="61">
        <v>4166.3</v>
      </c>
      <c r="DH50" s="61">
        <v>3073.7</v>
      </c>
      <c r="DI50" s="61">
        <v>3000.1</v>
      </c>
      <c r="DJ50" s="61">
        <v>1808.9</v>
      </c>
      <c r="DK50" s="61">
        <v>1137.6</v>
      </c>
      <c r="DL50" s="61">
        <v>2008.4</v>
      </c>
      <c r="DM50" s="61">
        <v>1952.5</v>
      </c>
      <c r="DN50" s="61">
        <v>1069.4</v>
      </c>
      <c r="DO50" s="61">
        <v>1346.9</v>
      </c>
      <c r="DP50" s="61">
        <v>1561.8</v>
      </c>
      <c r="DQ50" s="61">
        <v>5316.8</v>
      </c>
      <c r="DR50" s="61">
        <v>4815.1</v>
      </c>
      <c r="DS50" s="61"/>
      <c r="DT50" s="145">
        <f>DU50+DV50+DW50+DX50</f>
        <v>26910.5</v>
      </c>
      <c r="DU50" s="144">
        <f>DY50+DZ50+EA50</f>
        <v>14493.2</v>
      </c>
      <c r="DV50" s="144">
        <f>EB50+EC50+ED50</f>
        <v>5817.5</v>
      </c>
      <c r="DW50" s="144">
        <f>EE50+EF50+EG50</f>
        <v>1585.6</v>
      </c>
      <c r="DX50" s="144">
        <f>EH50+EI50+EJ50</f>
        <v>5014.2</v>
      </c>
      <c r="DY50" s="61">
        <v>5887</v>
      </c>
      <c r="DZ50" s="61">
        <v>4629.4</v>
      </c>
      <c r="EA50" s="61">
        <v>3976.8</v>
      </c>
      <c r="EB50" s="61">
        <v>2595.7</v>
      </c>
      <c r="EC50" s="61">
        <v>2037.3</v>
      </c>
      <c r="ED50" s="61">
        <v>1184.5</v>
      </c>
      <c r="EE50" s="61">
        <v>678.8</v>
      </c>
      <c r="EF50" s="61">
        <v>532.3</v>
      </c>
      <c r="EG50" s="61">
        <v>374.5</v>
      </c>
      <c r="EH50" s="61">
        <v>310.8</v>
      </c>
      <c r="EI50" s="61">
        <v>1857.8</v>
      </c>
      <c r="EJ50" s="61">
        <v>2845.6</v>
      </c>
      <c r="EK50" s="61"/>
      <c r="EL50" s="145">
        <f>EM50+EN50+EO50+EP50</f>
        <v>20718.8</v>
      </c>
      <c r="EM50" s="144">
        <f>EQ50+ER50+ES50</f>
        <v>10181</v>
      </c>
      <c r="EN50" s="144">
        <f>ET50+EU50+EV50</f>
        <v>5485.8</v>
      </c>
      <c r="EO50" s="144">
        <f>EW50+EX50+EY50</f>
        <v>740.6</v>
      </c>
      <c r="EP50" s="144">
        <f>EZ50+FA50+FB50</f>
        <v>4311.4</v>
      </c>
      <c r="EQ50" s="61">
        <v>3395.7</v>
      </c>
      <c r="ER50" s="61">
        <v>2784.3</v>
      </c>
      <c r="ES50" s="61">
        <v>4001</v>
      </c>
      <c r="ET50" s="61">
        <v>2341.3</v>
      </c>
      <c r="EU50" s="61">
        <v>2443.4</v>
      </c>
      <c r="EV50" s="61">
        <v>701.1</v>
      </c>
      <c r="EW50" s="61">
        <v>370.3</v>
      </c>
      <c r="EX50" s="61">
        <v>287.3</v>
      </c>
      <c r="EY50" s="61">
        <v>83</v>
      </c>
      <c r="EZ50" s="61">
        <v>467</v>
      </c>
      <c r="FA50" s="61">
        <v>559.6</v>
      </c>
      <c r="FB50" s="61">
        <v>3284.8</v>
      </c>
      <c r="FC50" s="61"/>
      <c r="FD50" s="145">
        <f t="shared" si="32"/>
        <v>12875.3</v>
      </c>
      <c r="FE50" s="144">
        <f t="shared" si="33"/>
        <v>4545.6</v>
      </c>
      <c r="FF50" s="144">
        <f t="shared" si="34"/>
        <v>3999.7</v>
      </c>
      <c r="FG50" s="144">
        <f t="shared" si="35"/>
        <v>243.9</v>
      </c>
      <c r="FH50" s="144">
        <f t="shared" si="36"/>
        <v>4086.1</v>
      </c>
      <c r="FI50" s="61">
        <v>1109.8</v>
      </c>
      <c r="FJ50" s="61">
        <v>1223.3</v>
      </c>
      <c r="FK50" s="61">
        <v>2212.5</v>
      </c>
      <c r="FL50" s="61">
        <v>1219.1</v>
      </c>
      <c r="FM50" s="61">
        <v>1525</v>
      </c>
      <c r="FN50" s="61">
        <v>1255.6</v>
      </c>
      <c r="FO50" s="61">
        <v>243.9</v>
      </c>
      <c r="FP50" s="61">
        <v>0</v>
      </c>
      <c r="FQ50" s="61">
        <v>0</v>
      </c>
      <c r="FR50" s="61">
        <v>200</v>
      </c>
      <c r="FS50" s="61">
        <v>1320.8</v>
      </c>
      <c r="FT50" s="61">
        <v>2565.3</v>
      </c>
      <c r="FU50" s="146"/>
      <c r="FV50" s="147">
        <f t="shared" si="6"/>
        <v>8195.7</v>
      </c>
      <c r="FW50" s="143">
        <f t="shared" si="7"/>
        <v>2485.7</v>
      </c>
      <c r="FX50" s="143">
        <f t="shared" si="8"/>
        <v>1183.9</v>
      </c>
      <c r="FY50" s="143">
        <f t="shared" si="9"/>
        <v>113</v>
      </c>
      <c r="FZ50" s="143">
        <f t="shared" si="10"/>
        <v>4413.1</v>
      </c>
      <c r="GA50" s="61">
        <v>752.9</v>
      </c>
      <c r="GB50" s="61">
        <v>842.1</v>
      </c>
      <c r="GC50" s="61">
        <v>890.7</v>
      </c>
      <c r="GD50" s="60">
        <v>977.1</v>
      </c>
      <c r="GE50" s="60">
        <v>46</v>
      </c>
      <c r="GF50" s="60">
        <v>160.8</v>
      </c>
      <c r="GG50" s="61">
        <v>54.6</v>
      </c>
      <c r="GH50" s="61"/>
      <c r="GI50" s="61">
        <v>58.4</v>
      </c>
      <c r="GJ50" s="61">
        <v>139</v>
      </c>
      <c r="GK50" s="61">
        <v>1655.1</v>
      </c>
      <c r="GL50" s="61">
        <v>2619</v>
      </c>
      <c r="GM50" s="148"/>
      <c r="GN50" s="149">
        <f t="shared" si="11"/>
        <v>8144.5</v>
      </c>
      <c r="GO50" s="144">
        <f t="shared" si="46"/>
        <v>4977</v>
      </c>
      <c r="GP50" s="143">
        <f t="shared" si="47"/>
        <v>747.7</v>
      </c>
      <c r="GQ50" s="143">
        <f t="shared" si="14"/>
        <v>0</v>
      </c>
      <c r="GR50" s="143">
        <f t="shared" si="15"/>
        <v>2419.8</v>
      </c>
      <c r="GS50" s="61">
        <v>1444</v>
      </c>
      <c r="GT50" s="61">
        <v>2108</v>
      </c>
      <c r="GU50" s="61">
        <v>1425</v>
      </c>
      <c r="GV50" s="61">
        <v>660.6</v>
      </c>
      <c r="GW50" s="61">
        <v>5</v>
      </c>
      <c r="GX50" s="61">
        <v>82.1</v>
      </c>
      <c r="GY50" s="60">
        <v>0</v>
      </c>
      <c r="GZ50" s="61">
        <v>0</v>
      </c>
      <c r="HA50" s="60">
        <v>0</v>
      </c>
      <c r="HB50" s="61">
        <v>20</v>
      </c>
      <c r="HC50" s="154">
        <v>376.8</v>
      </c>
      <c r="HD50" s="61">
        <v>2023</v>
      </c>
      <c r="HE50" s="146"/>
      <c r="HF50" s="149">
        <f t="shared" si="37"/>
        <v>8267</v>
      </c>
      <c r="HG50" s="60">
        <f t="shared" si="38"/>
        <v>4641.4</v>
      </c>
      <c r="HH50" s="60">
        <f t="shared" si="39"/>
        <v>1595.1</v>
      </c>
      <c r="HI50" s="60">
        <f t="shared" si="40"/>
        <v>0</v>
      </c>
      <c r="HJ50" s="60">
        <f t="shared" si="41"/>
        <v>2030.5</v>
      </c>
      <c r="HK50" s="61">
        <v>1244.6</v>
      </c>
      <c r="HL50" s="61">
        <v>1692.5</v>
      </c>
      <c r="HM50" s="60">
        <v>1704.3</v>
      </c>
      <c r="HN50" s="61">
        <v>1054.6</v>
      </c>
      <c r="HO50" s="61">
        <v>533.3</v>
      </c>
      <c r="HP50" s="60">
        <v>7.2</v>
      </c>
      <c r="HQ50" s="61">
        <v>0</v>
      </c>
      <c r="HR50" s="60">
        <v>0</v>
      </c>
      <c r="HS50" s="60">
        <v>0</v>
      </c>
      <c r="HT50" s="60">
        <v>0</v>
      </c>
      <c r="HU50" s="60">
        <v>561.6</v>
      </c>
      <c r="HV50" s="60">
        <v>1468.9</v>
      </c>
      <c r="HW50" s="61"/>
      <c r="HX50" s="149">
        <f t="shared" si="0"/>
        <v>7748.9</v>
      </c>
      <c r="HY50" s="143">
        <f t="shared" si="42"/>
        <v>3683</v>
      </c>
      <c r="HZ50" s="143">
        <f t="shared" si="43"/>
        <v>1176</v>
      </c>
      <c r="IA50" s="143">
        <f t="shared" si="44"/>
        <v>652.5</v>
      </c>
      <c r="IB50" s="143">
        <f t="shared" si="45"/>
        <v>2237.4</v>
      </c>
      <c r="IC50" s="61">
        <v>1174</v>
      </c>
      <c r="ID50" s="61">
        <v>1790</v>
      </c>
      <c r="IE50" s="60">
        <v>719</v>
      </c>
      <c r="IF50" s="61">
        <v>741</v>
      </c>
      <c r="IG50" s="61">
        <v>217.5</v>
      </c>
      <c r="IH50" s="61">
        <v>217.5</v>
      </c>
      <c r="II50" s="61">
        <v>217.5</v>
      </c>
      <c r="IJ50" s="60">
        <v>217.5</v>
      </c>
      <c r="IK50" s="60">
        <v>217.5</v>
      </c>
      <c r="IL50" s="60">
        <v>217.7</v>
      </c>
      <c r="IM50" s="60">
        <v>432</v>
      </c>
      <c r="IN50" s="60">
        <v>1587.7</v>
      </c>
      <c r="IO50" s="86"/>
      <c r="IP50" s="1"/>
    </row>
    <row r="51" spans="1:249" ht="12.75" customHeight="1">
      <c r="A51" s="189" t="s">
        <v>49</v>
      </c>
      <c r="B51" s="181" t="s">
        <v>50</v>
      </c>
      <c r="C51" s="140">
        <f>D51+E51+F51+G51</f>
        <v>1943</v>
      </c>
      <c r="D51" s="64">
        <f>H51+I51+J51</f>
        <v>638</v>
      </c>
      <c r="E51" s="64">
        <f>K51+L51+M51</f>
        <v>498</v>
      </c>
      <c r="F51" s="64">
        <f>N51+O51+P51</f>
        <v>427</v>
      </c>
      <c r="G51" s="64">
        <f>Q51+R51+S51</f>
        <v>380</v>
      </c>
      <c r="H51" s="64">
        <v>156</v>
      </c>
      <c r="I51" s="64">
        <v>245</v>
      </c>
      <c r="J51" s="64">
        <v>237</v>
      </c>
      <c r="K51" s="64">
        <v>225</v>
      </c>
      <c r="L51" s="64">
        <v>191</v>
      </c>
      <c r="M51" s="64">
        <v>82</v>
      </c>
      <c r="N51" s="64">
        <v>124</v>
      </c>
      <c r="O51" s="64">
        <v>64</v>
      </c>
      <c r="P51" s="64">
        <v>239</v>
      </c>
      <c r="Q51" s="64">
        <v>130</v>
      </c>
      <c r="R51" s="64">
        <v>170</v>
      </c>
      <c r="S51" s="64">
        <v>80</v>
      </c>
      <c r="T51" s="155">
        <f>SUM(U51:X51)</f>
        <v>1332</v>
      </c>
      <c r="U51" s="64">
        <f>SUM(Y51:AA51)</f>
        <v>345</v>
      </c>
      <c r="V51" s="64">
        <f>SUM(AB51:AD51)</f>
        <v>345</v>
      </c>
      <c r="W51" s="64">
        <f>SUM(AE51:AG51)</f>
        <v>339</v>
      </c>
      <c r="X51" s="64">
        <f>SUM(AH51:AJ51)</f>
        <v>303</v>
      </c>
      <c r="Y51" s="64">
        <v>162</v>
      </c>
      <c r="Z51" s="64">
        <v>82</v>
      </c>
      <c r="AA51" s="64">
        <v>101</v>
      </c>
      <c r="AB51" s="64">
        <v>121</v>
      </c>
      <c r="AC51" s="64">
        <v>123</v>
      </c>
      <c r="AD51" s="64">
        <v>101</v>
      </c>
      <c r="AE51" s="64">
        <v>78</v>
      </c>
      <c r="AF51" s="64">
        <v>117</v>
      </c>
      <c r="AG51" s="64">
        <v>144</v>
      </c>
      <c r="AH51" s="64">
        <v>36</v>
      </c>
      <c r="AI51" s="64">
        <v>145</v>
      </c>
      <c r="AJ51" s="64">
        <v>122</v>
      </c>
      <c r="AK51" s="155">
        <f>SUM(AL51:AO51)</f>
        <v>975</v>
      </c>
      <c r="AL51" s="64">
        <f>SUM(AP51:AR51)</f>
        <v>443</v>
      </c>
      <c r="AM51" s="64">
        <f>SUM(AS51:AU51)</f>
        <v>314</v>
      </c>
      <c r="AN51" s="64">
        <f>SUM(AV51:AX51)</f>
        <v>98</v>
      </c>
      <c r="AO51" s="64">
        <f>SUM(AY51:BA51)</f>
        <v>120</v>
      </c>
      <c r="AP51" s="64">
        <v>192</v>
      </c>
      <c r="AQ51" s="64">
        <v>109</v>
      </c>
      <c r="AR51" s="64">
        <v>142</v>
      </c>
      <c r="AS51" s="64">
        <v>232</v>
      </c>
      <c r="AT51" s="64">
        <v>54</v>
      </c>
      <c r="AU51" s="64">
        <v>28</v>
      </c>
      <c r="AV51" s="64">
        <v>79</v>
      </c>
      <c r="AW51" s="64">
        <v>0</v>
      </c>
      <c r="AX51" s="64">
        <v>19</v>
      </c>
      <c r="AY51" s="64">
        <v>74</v>
      </c>
      <c r="AZ51" s="64">
        <v>46</v>
      </c>
      <c r="BA51" s="64">
        <v>0</v>
      </c>
      <c r="BB51" s="155">
        <f>SUM(BC51:BF51)</f>
        <v>716.4</v>
      </c>
      <c r="BC51" s="64">
        <f>SUM(BG51:BI51)</f>
        <v>167</v>
      </c>
      <c r="BD51" s="64">
        <f>SUM(BJ51:BL51)</f>
        <v>310</v>
      </c>
      <c r="BE51" s="64">
        <f>SUM(BM51:BO51)</f>
        <v>75</v>
      </c>
      <c r="BF51" s="64">
        <f>SUM(BP51:BR51)</f>
        <v>164.4</v>
      </c>
      <c r="BG51" s="60">
        <v>28</v>
      </c>
      <c r="BH51" s="60">
        <v>116</v>
      </c>
      <c r="BI51" s="60">
        <v>23</v>
      </c>
      <c r="BJ51" s="60">
        <v>94</v>
      </c>
      <c r="BK51" s="60">
        <v>104</v>
      </c>
      <c r="BL51" s="60">
        <v>112</v>
      </c>
      <c r="BM51" s="60">
        <v>68</v>
      </c>
      <c r="BN51" s="60">
        <v>0</v>
      </c>
      <c r="BO51" s="64">
        <v>7</v>
      </c>
      <c r="BP51" s="64">
        <v>38</v>
      </c>
      <c r="BQ51" s="64">
        <v>11</v>
      </c>
      <c r="BR51" s="60">
        <v>115.4</v>
      </c>
      <c r="BS51" s="141">
        <f>BT51+BU51+BV51+BW51</f>
        <v>861.7</v>
      </c>
      <c r="BT51" s="60">
        <f>BX51+BY51+BZ51</f>
        <v>127.3</v>
      </c>
      <c r="BU51" s="60">
        <f>CA51+CB51+CC51</f>
        <v>68.6</v>
      </c>
      <c r="BV51" s="60">
        <f>CD51+CE51+CF51</f>
        <v>293.8</v>
      </c>
      <c r="BW51" s="60">
        <f>CG51+CH51+CI51</f>
        <v>372</v>
      </c>
      <c r="BX51" s="60">
        <v>50.4</v>
      </c>
      <c r="BY51" s="60">
        <v>61.8</v>
      </c>
      <c r="BZ51" s="60">
        <v>15.1</v>
      </c>
      <c r="CA51" s="60">
        <v>0</v>
      </c>
      <c r="CB51" s="60">
        <v>0</v>
      </c>
      <c r="CC51" s="60">
        <v>68.6</v>
      </c>
      <c r="CD51" s="60">
        <v>152.3</v>
      </c>
      <c r="CE51" s="61">
        <v>78.1</v>
      </c>
      <c r="CF51" s="60">
        <v>63.4</v>
      </c>
      <c r="CG51" s="60">
        <v>116.5</v>
      </c>
      <c r="CH51" s="60">
        <v>143.9</v>
      </c>
      <c r="CI51" s="60">
        <v>111.6</v>
      </c>
      <c r="CJ51" s="141">
        <f>CK51+CL51+CM51+CN51</f>
        <v>2102.5</v>
      </c>
      <c r="CK51" s="60">
        <f>CO51+CP51+CQ51</f>
        <v>271.2</v>
      </c>
      <c r="CL51" s="60">
        <f>CR51+CS51+CT51</f>
        <v>488</v>
      </c>
      <c r="CM51" s="60">
        <f>CU51+CV51+CW51</f>
        <v>600</v>
      </c>
      <c r="CN51" s="60">
        <f>CX51+CY51+CZ51</f>
        <v>743.3</v>
      </c>
      <c r="CO51" s="60">
        <v>80.6</v>
      </c>
      <c r="CP51" s="142">
        <v>116.5</v>
      </c>
      <c r="CQ51" s="142">
        <v>74.1</v>
      </c>
      <c r="CR51" s="60">
        <v>106</v>
      </c>
      <c r="CS51" s="60">
        <v>200.3</v>
      </c>
      <c r="CT51" s="60">
        <v>181.7</v>
      </c>
      <c r="CU51" s="60">
        <v>144.2</v>
      </c>
      <c r="CV51" s="60">
        <v>217.1</v>
      </c>
      <c r="CW51" s="60">
        <v>238.7</v>
      </c>
      <c r="CX51" s="60">
        <v>252.3</v>
      </c>
      <c r="CY51" s="60">
        <v>248.6</v>
      </c>
      <c r="CZ51" s="60">
        <v>242.4</v>
      </c>
      <c r="DA51" s="60"/>
      <c r="DB51" s="141">
        <f>DC51+DD51+DE51+DF51</f>
        <v>3168.6</v>
      </c>
      <c r="DC51" s="143">
        <f>DG51+DH51+DI51</f>
        <v>552.7</v>
      </c>
      <c r="DD51" s="143">
        <f>DJ51+DK51+DL51</f>
        <v>803.1</v>
      </c>
      <c r="DE51" s="143">
        <f>DM51+DN51+DO51</f>
        <v>961.8</v>
      </c>
      <c r="DF51" s="143">
        <f>DP51+DQ51+DR51</f>
        <v>851</v>
      </c>
      <c r="DG51" s="60">
        <v>158.8</v>
      </c>
      <c r="DH51" s="60">
        <v>222.8</v>
      </c>
      <c r="DI51" s="60">
        <v>171.1</v>
      </c>
      <c r="DJ51" s="60">
        <v>277.9</v>
      </c>
      <c r="DK51" s="60">
        <v>319.5</v>
      </c>
      <c r="DL51" s="60">
        <v>205.7</v>
      </c>
      <c r="DM51" s="60">
        <v>338.5</v>
      </c>
      <c r="DN51" s="60">
        <v>293.2</v>
      </c>
      <c r="DO51" s="60">
        <v>330.1</v>
      </c>
      <c r="DP51" s="60">
        <v>280.6</v>
      </c>
      <c r="DQ51" s="60">
        <v>319.4</v>
      </c>
      <c r="DR51" s="60">
        <v>251</v>
      </c>
      <c r="DS51" s="60"/>
      <c r="DT51" s="141">
        <f>DU51+DV51+DW51+DX51</f>
        <v>3013.4</v>
      </c>
      <c r="DU51" s="143">
        <f>DY51+DZ51+EA51</f>
        <v>682.8</v>
      </c>
      <c r="DV51" s="143">
        <f>EB51+EC51+ED51</f>
        <v>682.1</v>
      </c>
      <c r="DW51" s="143">
        <f>EE51+EF51+EG51</f>
        <v>867</v>
      </c>
      <c r="DX51" s="143">
        <f>EH51+EI51+EJ51</f>
        <v>781.5</v>
      </c>
      <c r="DY51" s="60">
        <v>225.8</v>
      </c>
      <c r="DZ51" s="60">
        <v>235.5</v>
      </c>
      <c r="EA51" s="60">
        <v>221.5</v>
      </c>
      <c r="EB51" s="60">
        <v>205.9</v>
      </c>
      <c r="EC51" s="60">
        <v>223.7</v>
      </c>
      <c r="ED51" s="60">
        <v>252.5</v>
      </c>
      <c r="EE51" s="60">
        <v>312.1</v>
      </c>
      <c r="EF51" s="60">
        <v>280.1</v>
      </c>
      <c r="EG51" s="60">
        <v>274.8</v>
      </c>
      <c r="EH51" s="60">
        <v>279.8</v>
      </c>
      <c r="EI51" s="60">
        <v>273.5</v>
      </c>
      <c r="EJ51" s="60">
        <v>228.2</v>
      </c>
      <c r="EK51" s="60"/>
      <c r="EL51" s="141">
        <f>EM51+EN51+EO51+EP51</f>
        <v>2927.3</v>
      </c>
      <c r="EM51" s="144">
        <f>EQ51+ER51+ES51</f>
        <v>574.8</v>
      </c>
      <c r="EN51" s="144">
        <f>ET51+EU51+EV51</f>
        <v>746.8</v>
      </c>
      <c r="EO51" s="144">
        <f>EW51+EX51+EY51</f>
        <v>890.5</v>
      </c>
      <c r="EP51" s="144">
        <f>EZ51+FA51+FB51</f>
        <v>715.2</v>
      </c>
      <c r="EQ51" s="60">
        <v>212</v>
      </c>
      <c r="ER51" s="60">
        <v>155.6</v>
      </c>
      <c r="ES51" s="60">
        <v>207.2</v>
      </c>
      <c r="ET51" s="60">
        <v>245</v>
      </c>
      <c r="EU51" s="60">
        <v>256.5</v>
      </c>
      <c r="EV51" s="60">
        <v>245.3</v>
      </c>
      <c r="EW51" s="60">
        <v>258.2</v>
      </c>
      <c r="EX51" s="60">
        <v>332</v>
      </c>
      <c r="EY51" s="60">
        <v>300.3</v>
      </c>
      <c r="EZ51" s="60">
        <v>252.8</v>
      </c>
      <c r="FA51" s="61">
        <v>234.8</v>
      </c>
      <c r="FB51" s="60">
        <v>227.6</v>
      </c>
      <c r="FC51" s="60"/>
      <c r="FD51" s="145">
        <f t="shared" si="32"/>
        <v>3102.4</v>
      </c>
      <c r="FE51" s="144">
        <f t="shared" si="33"/>
        <v>669</v>
      </c>
      <c r="FF51" s="144">
        <f t="shared" si="34"/>
        <v>796.3</v>
      </c>
      <c r="FG51" s="144">
        <f t="shared" si="35"/>
        <v>863.5</v>
      </c>
      <c r="FH51" s="144">
        <f t="shared" si="36"/>
        <v>773.6</v>
      </c>
      <c r="FI51" s="60">
        <v>239.8</v>
      </c>
      <c r="FJ51" s="60">
        <v>205.8</v>
      </c>
      <c r="FK51" s="60">
        <v>223.4</v>
      </c>
      <c r="FL51" s="60">
        <v>271.5</v>
      </c>
      <c r="FM51" s="60">
        <v>237.2</v>
      </c>
      <c r="FN51" s="60">
        <v>287.6</v>
      </c>
      <c r="FO51" s="60">
        <v>282</v>
      </c>
      <c r="FP51" s="60">
        <v>299.7</v>
      </c>
      <c r="FQ51" s="60">
        <v>281.8</v>
      </c>
      <c r="FR51" s="60">
        <v>285</v>
      </c>
      <c r="FS51" s="60">
        <v>225.1</v>
      </c>
      <c r="FT51" s="60">
        <v>263.5</v>
      </c>
      <c r="FU51" s="148"/>
      <c r="FV51" s="147">
        <f t="shared" si="6"/>
        <v>3169.8</v>
      </c>
      <c r="FW51" s="143">
        <f t="shared" si="7"/>
        <v>722.4</v>
      </c>
      <c r="FX51" s="143">
        <f t="shared" si="8"/>
        <v>801.9</v>
      </c>
      <c r="FY51" s="143">
        <f t="shared" si="9"/>
        <v>818</v>
      </c>
      <c r="FZ51" s="143">
        <f t="shared" si="10"/>
        <v>827.5</v>
      </c>
      <c r="GA51" s="60">
        <v>244.5</v>
      </c>
      <c r="GB51" s="61">
        <v>211.1</v>
      </c>
      <c r="GC51" s="61">
        <v>266.8</v>
      </c>
      <c r="GD51" s="60">
        <v>287.7</v>
      </c>
      <c r="GE51" s="60">
        <v>235.6</v>
      </c>
      <c r="GF51" s="60">
        <v>278.6</v>
      </c>
      <c r="GG51" s="60">
        <v>282.8</v>
      </c>
      <c r="GH51" s="60">
        <v>271.8</v>
      </c>
      <c r="GI51" s="60">
        <v>263.4</v>
      </c>
      <c r="GJ51" s="60">
        <v>290.8</v>
      </c>
      <c r="GK51" s="60">
        <v>252.6</v>
      </c>
      <c r="GL51" s="60">
        <v>284.1</v>
      </c>
      <c r="GM51" s="148"/>
      <c r="GN51" s="149">
        <f t="shared" si="11"/>
        <v>3178.5</v>
      </c>
      <c r="GO51" s="144">
        <f t="shared" si="46"/>
        <v>691.8</v>
      </c>
      <c r="GP51" s="143">
        <f t="shared" si="47"/>
        <v>875.3</v>
      </c>
      <c r="GQ51" s="143">
        <f t="shared" si="14"/>
        <v>909.7</v>
      </c>
      <c r="GR51" s="143">
        <f t="shared" si="15"/>
        <v>701.7</v>
      </c>
      <c r="GS51" s="61">
        <v>231</v>
      </c>
      <c r="GT51" s="61">
        <v>168.3</v>
      </c>
      <c r="GU51" s="61">
        <v>292.5</v>
      </c>
      <c r="GV51" s="61">
        <v>289</v>
      </c>
      <c r="GW51" s="61">
        <v>286.2</v>
      </c>
      <c r="GX51" s="61">
        <v>300.1</v>
      </c>
      <c r="GY51" s="60">
        <v>325.1</v>
      </c>
      <c r="GZ51" s="61">
        <v>313.1</v>
      </c>
      <c r="HA51" s="60">
        <v>271.5</v>
      </c>
      <c r="HB51" s="61">
        <v>259.7</v>
      </c>
      <c r="HC51" s="154">
        <v>236.1</v>
      </c>
      <c r="HD51" s="60">
        <v>205.9</v>
      </c>
      <c r="HE51" s="148"/>
      <c r="HF51" s="149">
        <f t="shared" si="37"/>
        <v>3086.2</v>
      </c>
      <c r="HG51" s="60">
        <f t="shared" si="38"/>
        <v>683.6</v>
      </c>
      <c r="HH51" s="60">
        <f t="shared" si="39"/>
        <v>844.6</v>
      </c>
      <c r="HI51" s="60">
        <f t="shared" si="40"/>
        <v>891.7</v>
      </c>
      <c r="HJ51" s="60">
        <f t="shared" si="41"/>
        <v>666.3</v>
      </c>
      <c r="HK51" s="61">
        <v>204.5</v>
      </c>
      <c r="HL51" s="61">
        <v>238.4</v>
      </c>
      <c r="HM51" s="60">
        <v>240.7</v>
      </c>
      <c r="HN51" s="61">
        <v>268.5</v>
      </c>
      <c r="HO51" s="60">
        <v>263.8</v>
      </c>
      <c r="HP51" s="60">
        <v>312.3</v>
      </c>
      <c r="HQ51" s="61">
        <v>259.3</v>
      </c>
      <c r="HR51" s="60">
        <v>314.8</v>
      </c>
      <c r="HS51" s="60">
        <v>317.6</v>
      </c>
      <c r="HT51" s="60">
        <v>233.2</v>
      </c>
      <c r="HU51" s="60">
        <v>237.2</v>
      </c>
      <c r="HV51" s="60">
        <v>195.9</v>
      </c>
      <c r="HW51" s="151"/>
      <c r="HX51" s="149">
        <f t="shared" si="0"/>
        <v>3052.7</v>
      </c>
      <c r="HY51" s="143">
        <f t="shared" si="42"/>
        <v>646.8</v>
      </c>
      <c r="HZ51" s="143">
        <f t="shared" si="43"/>
        <v>768.6</v>
      </c>
      <c r="IA51" s="143">
        <f t="shared" si="44"/>
        <v>876.2</v>
      </c>
      <c r="IB51" s="143">
        <f t="shared" si="45"/>
        <v>761.1</v>
      </c>
      <c r="IC51" s="60">
        <v>207.4</v>
      </c>
      <c r="ID51" s="60">
        <v>191.4</v>
      </c>
      <c r="IE51" s="60">
        <v>248</v>
      </c>
      <c r="IF51" s="60">
        <v>245.4</v>
      </c>
      <c r="IG51" s="60">
        <v>275.7</v>
      </c>
      <c r="IH51" s="60">
        <v>247.5</v>
      </c>
      <c r="II51" s="60">
        <v>289.1</v>
      </c>
      <c r="IJ51" s="60">
        <v>311.3</v>
      </c>
      <c r="IK51" s="60">
        <v>275.8</v>
      </c>
      <c r="IL51" s="60">
        <v>251.7</v>
      </c>
      <c r="IM51" s="60">
        <v>240.4</v>
      </c>
      <c r="IN51" s="60">
        <v>269</v>
      </c>
      <c r="IO51" s="86"/>
    </row>
    <row r="52" spans="1:250" s="3" customFormat="1" ht="12.75" customHeight="1">
      <c r="A52" s="63" t="s">
        <v>68</v>
      </c>
      <c r="B52" s="179" t="s">
        <v>31</v>
      </c>
      <c r="C52" s="152">
        <f>D52+E52+F52+G52</f>
        <v>317</v>
      </c>
      <c r="D52" s="9">
        <f>H52+I52+J52</f>
        <v>77</v>
      </c>
      <c r="E52" s="9">
        <f>K52+L52+M52</f>
        <v>77</v>
      </c>
      <c r="F52" s="9">
        <f>N52+O52+P52</f>
        <v>78</v>
      </c>
      <c r="G52" s="9">
        <f>Q52+R52+S52</f>
        <v>85</v>
      </c>
      <c r="H52" s="9">
        <v>26</v>
      </c>
      <c r="I52" s="9">
        <v>25</v>
      </c>
      <c r="J52" s="9">
        <v>26</v>
      </c>
      <c r="K52" s="9">
        <v>25</v>
      </c>
      <c r="L52" s="9">
        <v>25</v>
      </c>
      <c r="M52" s="9">
        <v>27</v>
      </c>
      <c r="N52" s="9">
        <v>21</v>
      </c>
      <c r="O52" s="9">
        <v>27</v>
      </c>
      <c r="P52" s="9">
        <v>30</v>
      </c>
      <c r="Q52" s="9">
        <v>26</v>
      </c>
      <c r="R52" s="9">
        <v>30</v>
      </c>
      <c r="S52" s="9">
        <v>29</v>
      </c>
      <c r="T52" s="156">
        <f>SUM(U52:X52)</f>
        <v>505.7</v>
      </c>
      <c r="U52" s="9">
        <f>SUM(Y52:AA52)</f>
        <v>78</v>
      </c>
      <c r="V52" s="9">
        <f>SUM(AB52:AD52)</f>
        <v>133</v>
      </c>
      <c r="W52" s="9">
        <f>SUM(AE52:AG52)</f>
        <v>161</v>
      </c>
      <c r="X52" s="9">
        <f>SUM(AH52:AJ52)</f>
        <v>133.7</v>
      </c>
      <c r="Y52" s="9">
        <v>20</v>
      </c>
      <c r="Z52" s="9">
        <v>30</v>
      </c>
      <c r="AA52" s="9">
        <v>28</v>
      </c>
      <c r="AB52" s="9">
        <v>37</v>
      </c>
      <c r="AC52" s="9">
        <v>23</v>
      </c>
      <c r="AD52" s="9">
        <v>73</v>
      </c>
      <c r="AE52" s="9">
        <v>63</v>
      </c>
      <c r="AF52" s="9">
        <v>65</v>
      </c>
      <c r="AG52" s="9">
        <v>33</v>
      </c>
      <c r="AH52" s="9">
        <v>67</v>
      </c>
      <c r="AI52" s="9">
        <v>42</v>
      </c>
      <c r="AJ52" s="9">
        <v>24.7</v>
      </c>
      <c r="AK52" s="156">
        <f>SUM(AL52:AO52)</f>
        <v>550.9</v>
      </c>
      <c r="AL52" s="9">
        <f>SUM(AP52:AR52)</f>
        <v>84</v>
      </c>
      <c r="AM52" s="9">
        <f>SUM(AS52:AU52)</f>
        <v>123</v>
      </c>
      <c r="AN52" s="9">
        <f>SUM(AV52:AX52)</f>
        <v>192</v>
      </c>
      <c r="AO52" s="9">
        <f>SUM(AY52:BA52)</f>
        <v>151.9</v>
      </c>
      <c r="AP52" s="9">
        <v>45</v>
      </c>
      <c r="AQ52" s="9">
        <v>13</v>
      </c>
      <c r="AR52" s="9">
        <v>26</v>
      </c>
      <c r="AS52" s="9">
        <v>14</v>
      </c>
      <c r="AT52" s="9">
        <v>58</v>
      </c>
      <c r="AU52" s="9">
        <v>51</v>
      </c>
      <c r="AV52" s="9">
        <v>70</v>
      </c>
      <c r="AW52" s="9">
        <v>45</v>
      </c>
      <c r="AX52" s="9">
        <v>77</v>
      </c>
      <c r="AY52" s="9">
        <v>58</v>
      </c>
      <c r="AZ52" s="9">
        <v>51</v>
      </c>
      <c r="BA52" s="9">
        <v>42.9</v>
      </c>
      <c r="BB52" s="156">
        <f>SUM(BC52:BF52)</f>
        <v>640.6</v>
      </c>
      <c r="BC52" s="9">
        <f>SUM(BG52:BI52)</f>
        <v>181</v>
      </c>
      <c r="BD52" s="9">
        <f>SUM(BJ52:BL52)</f>
        <v>153</v>
      </c>
      <c r="BE52" s="9">
        <f>SUM(BM52:BO52)</f>
        <v>139</v>
      </c>
      <c r="BF52" s="9">
        <f>SUM(BP52:BR52)</f>
        <v>167.6</v>
      </c>
      <c r="BG52" s="61">
        <v>44</v>
      </c>
      <c r="BH52" s="61">
        <v>47</v>
      </c>
      <c r="BI52" s="61">
        <v>90</v>
      </c>
      <c r="BJ52" s="61">
        <v>32</v>
      </c>
      <c r="BK52" s="61">
        <v>61</v>
      </c>
      <c r="BL52" s="61">
        <v>60</v>
      </c>
      <c r="BM52" s="61">
        <v>28</v>
      </c>
      <c r="BN52" s="61">
        <v>45</v>
      </c>
      <c r="BO52" s="9">
        <v>66</v>
      </c>
      <c r="BP52" s="9">
        <v>40</v>
      </c>
      <c r="BQ52" s="9">
        <v>33</v>
      </c>
      <c r="BR52" s="61">
        <v>94.6</v>
      </c>
      <c r="BS52" s="145">
        <f>BT52+BU52+BV52+BW52</f>
        <v>714.9</v>
      </c>
      <c r="BT52" s="61">
        <f>BX52+BY52+BZ52</f>
        <v>183.6</v>
      </c>
      <c r="BU52" s="61">
        <f>CA52+CB52+CC52</f>
        <v>107.2</v>
      </c>
      <c r="BV52" s="61">
        <f>CD52+CE52+CF52</f>
        <v>139.5</v>
      </c>
      <c r="BW52" s="61">
        <f>CG52+CH52+CI52</f>
        <v>284.6</v>
      </c>
      <c r="BX52" s="61">
        <v>45</v>
      </c>
      <c r="BY52" s="61">
        <v>70.2</v>
      </c>
      <c r="BZ52" s="61">
        <v>68.4</v>
      </c>
      <c r="CA52" s="61">
        <v>39</v>
      </c>
      <c r="CB52" s="61">
        <v>3.1</v>
      </c>
      <c r="CC52" s="61">
        <v>65.1</v>
      </c>
      <c r="CD52" s="61">
        <v>60.7</v>
      </c>
      <c r="CE52" s="61">
        <v>55.2</v>
      </c>
      <c r="CF52" s="61">
        <v>23.6</v>
      </c>
      <c r="CG52" s="61">
        <v>84.7</v>
      </c>
      <c r="CH52" s="61">
        <v>90</v>
      </c>
      <c r="CI52" s="61">
        <v>109.9</v>
      </c>
      <c r="CJ52" s="145">
        <f>CK52+CL52+CM52+CN52</f>
        <v>573.9</v>
      </c>
      <c r="CK52" s="61">
        <f>CO52+CP52+CQ52</f>
        <v>136.8</v>
      </c>
      <c r="CL52" s="61">
        <f>CR52+CS52+CT52</f>
        <v>135.4</v>
      </c>
      <c r="CM52" s="61">
        <f>CU52+CV52+CW52</f>
        <v>185</v>
      </c>
      <c r="CN52" s="61">
        <f>CX52+CY52+CZ52</f>
        <v>116.7</v>
      </c>
      <c r="CO52" s="61">
        <v>75.1</v>
      </c>
      <c r="CP52" s="153">
        <v>46.7</v>
      </c>
      <c r="CQ52" s="153">
        <v>15</v>
      </c>
      <c r="CR52" s="61">
        <v>6.8</v>
      </c>
      <c r="CS52" s="61">
        <v>60.3</v>
      </c>
      <c r="CT52" s="61">
        <v>68.3</v>
      </c>
      <c r="CU52" s="61">
        <v>60.6</v>
      </c>
      <c r="CV52" s="61">
        <v>62.9</v>
      </c>
      <c r="CW52" s="61">
        <v>61.5</v>
      </c>
      <c r="CX52" s="61">
        <v>60.8</v>
      </c>
      <c r="CY52" s="61">
        <v>29.6</v>
      </c>
      <c r="CZ52" s="61">
        <v>26.3</v>
      </c>
      <c r="DA52" s="61"/>
      <c r="DB52" s="145">
        <f>DC52+DD52+DE52+DF52</f>
        <v>601.3</v>
      </c>
      <c r="DC52" s="144">
        <f>DG52+DH52+DI52</f>
        <v>78.2</v>
      </c>
      <c r="DD52" s="144">
        <f>DJ52+DK52+DL52</f>
        <v>175.8</v>
      </c>
      <c r="DE52" s="144">
        <f>DM52+DN52+DO52</f>
        <v>156.3</v>
      </c>
      <c r="DF52" s="144">
        <f>DP52+DQ52+DR52</f>
        <v>191</v>
      </c>
      <c r="DG52" s="61">
        <v>0</v>
      </c>
      <c r="DH52" s="61">
        <v>30.4</v>
      </c>
      <c r="DI52" s="61">
        <v>47.8</v>
      </c>
      <c r="DJ52" s="61">
        <v>60.1</v>
      </c>
      <c r="DK52" s="61">
        <v>59.1</v>
      </c>
      <c r="DL52" s="61">
        <v>56.6</v>
      </c>
      <c r="DM52" s="61">
        <v>45.8</v>
      </c>
      <c r="DN52" s="61">
        <v>63.4</v>
      </c>
      <c r="DO52" s="61">
        <v>47.1</v>
      </c>
      <c r="DP52" s="61">
        <v>31.2</v>
      </c>
      <c r="DQ52" s="61">
        <v>114.7</v>
      </c>
      <c r="DR52" s="61">
        <v>45.1</v>
      </c>
      <c r="DS52" s="61"/>
      <c r="DT52" s="145">
        <f>DU52+DV52+DW52+DX52</f>
        <v>465.2</v>
      </c>
      <c r="DU52" s="144">
        <f>DY52+DZ52+EA52</f>
        <v>94.1</v>
      </c>
      <c r="DV52" s="144">
        <f>EB52+EC52+ED52</f>
        <v>136.8</v>
      </c>
      <c r="DW52" s="144">
        <f>EE52+EF52+EG52</f>
        <v>77.7</v>
      </c>
      <c r="DX52" s="144">
        <f>EH52+EI52+EJ52</f>
        <v>156.6</v>
      </c>
      <c r="DY52" s="61">
        <v>18.8</v>
      </c>
      <c r="DZ52" s="61">
        <v>34.4</v>
      </c>
      <c r="EA52" s="61">
        <v>40.9</v>
      </c>
      <c r="EB52" s="61">
        <v>31.5</v>
      </c>
      <c r="EC52" s="61">
        <v>54.8</v>
      </c>
      <c r="ED52" s="61">
        <v>50.5</v>
      </c>
      <c r="EE52" s="61">
        <v>51.3</v>
      </c>
      <c r="EF52" s="61">
        <v>24</v>
      </c>
      <c r="EG52" s="61">
        <v>2.4</v>
      </c>
      <c r="EH52" s="61">
        <v>45.6</v>
      </c>
      <c r="EI52" s="61">
        <v>63.5</v>
      </c>
      <c r="EJ52" s="61">
        <v>47.5</v>
      </c>
      <c r="EK52" s="61"/>
      <c r="EL52" s="145">
        <f>EM52+EN52+EO52+EP52</f>
        <v>440.6</v>
      </c>
      <c r="EM52" s="144">
        <f>EQ52+ER52+ES52</f>
        <v>111.9</v>
      </c>
      <c r="EN52" s="144">
        <f>ET52+EU52+EV52</f>
        <v>60.7</v>
      </c>
      <c r="EO52" s="144">
        <f>EW52+EX52+EY52</f>
        <v>106.2</v>
      </c>
      <c r="EP52" s="144">
        <f>EZ52+FA52+FB52</f>
        <v>161.8</v>
      </c>
      <c r="EQ52" s="61">
        <v>30.6</v>
      </c>
      <c r="ER52" s="61">
        <v>37.2</v>
      </c>
      <c r="ES52" s="61">
        <v>44.1</v>
      </c>
      <c r="ET52" s="61">
        <v>46.2</v>
      </c>
      <c r="EU52" s="61">
        <v>9.4</v>
      </c>
      <c r="EV52" s="61">
        <v>5.1</v>
      </c>
      <c r="EW52" s="61">
        <v>28.4</v>
      </c>
      <c r="EX52" s="61">
        <v>44</v>
      </c>
      <c r="EY52" s="61">
        <v>33.8</v>
      </c>
      <c r="EZ52" s="61">
        <v>47.8</v>
      </c>
      <c r="FA52" s="61">
        <v>60.5</v>
      </c>
      <c r="FB52" s="61">
        <v>53.5</v>
      </c>
      <c r="FC52" s="61"/>
      <c r="FD52" s="145">
        <f t="shared" si="32"/>
        <v>438.1</v>
      </c>
      <c r="FE52" s="144">
        <f t="shared" si="33"/>
        <v>89.2</v>
      </c>
      <c r="FF52" s="144">
        <f t="shared" si="34"/>
        <v>118.3</v>
      </c>
      <c r="FG52" s="144">
        <f t="shared" si="35"/>
        <v>117.2</v>
      </c>
      <c r="FH52" s="144">
        <f t="shared" si="36"/>
        <v>113.4</v>
      </c>
      <c r="FI52" s="61">
        <v>16.4</v>
      </c>
      <c r="FJ52" s="61">
        <v>32.8</v>
      </c>
      <c r="FK52" s="61">
        <v>40</v>
      </c>
      <c r="FL52" s="61">
        <v>24.1</v>
      </c>
      <c r="FM52" s="61">
        <v>44.9</v>
      </c>
      <c r="FN52" s="61">
        <v>49.3</v>
      </c>
      <c r="FO52" s="61">
        <v>30.1</v>
      </c>
      <c r="FP52" s="61">
        <v>44.6</v>
      </c>
      <c r="FQ52" s="61">
        <v>42.5</v>
      </c>
      <c r="FR52" s="61">
        <v>37.5</v>
      </c>
      <c r="FS52" s="61">
        <v>35.4</v>
      </c>
      <c r="FT52" s="61">
        <v>40.5</v>
      </c>
      <c r="FU52" s="146"/>
      <c r="FV52" s="147">
        <f t="shared" si="6"/>
        <v>403.2</v>
      </c>
      <c r="FW52" s="144">
        <f t="shared" si="7"/>
        <v>59.1</v>
      </c>
      <c r="FX52" s="144">
        <f t="shared" si="8"/>
        <v>116.1</v>
      </c>
      <c r="FY52" s="144">
        <f t="shared" si="9"/>
        <v>118.2</v>
      </c>
      <c r="FZ52" s="144">
        <f t="shared" si="10"/>
        <v>109.8</v>
      </c>
      <c r="GA52" s="61">
        <v>0</v>
      </c>
      <c r="GB52" s="61">
        <v>18.6</v>
      </c>
      <c r="GC52" s="61">
        <v>40.5</v>
      </c>
      <c r="GD52" s="61">
        <v>42.5</v>
      </c>
      <c r="GE52" s="61">
        <v>30.1</v>
      </c>
      <c r="GF52" s="61">
        <v>43.5</v>
      </c>
      <c r="GG52" s="61">
        <v>37.7</v>
      </c>
      <c r="GH52" s="61">
        <v>40.5</v>
      </c>
      <c r="GI52" s="61">
        <v>40</v>
      </c>
      <c r="GJ52" s="61">
        <v>45.9</v>
      </c>
      <c r="GK52" s="61">
        <v>45.7</v>
      </c>
      <c r="GL52" s="61">
        <v>18.2</v>
      </c>
      <c r="GM52" s="148"/>
      <c r="GN52" s="149">
        <f t="shared" si="11"/>
        <v>444.8</v>
      </c>
      <c r="GO52" s="144">
        <f t="shared" si="46"/>
        <v>70</v>
      </c>
      <c r="GP52" s="143">
        <f t="shared" si="47"/>
        <v>140.1</v>
      </c>
      <c r="GQ52" s="143">
        <f t="shared" si="14"/>
        <v>119.1</v>
      </c>
      <c r="GR52" s="143">
        <f t="shared" si="15"/>
        <v>115.6</v>
      </c>
      <c r="GS52" s="61">
        <v>16.9</v>
      </c>
      <c r="GT52" s="61">
        <v>20.4</v>
      </c>
      <c r="GU52" s="61">
        <v>32.7</v>
      </c>
      <c r="GV52" s="61">
        <v>42.5</v>
      </c>
      <c r="GW52" s="61">
        <v>46.5</v>
      </c>
      <c r="GX52" s="61">
        <v>51.1</v>
      </c>
      <c r="GY52" s="60">
        <v>21</v>
      </c>
      <c r="GZ52" s="61">
        <v>41.3</v>
      </c>
      <c r="HA52" s="60">
        <v>56.8</v>
      </c>
      <c r="HB52" s="61">
        <v>39.2</v>
      </c>
      <c r="HC52" s="154">
        <v>37</v>
      </c>
      <c r="HD52" s="61">
        <v>39.4</v>
      </c>
      <c r="HE52" s="146"/>
      <c r="HF52" s="149">
        <f t="shared" si="37"/>
        <v>420.7</v>
      </c>
      <c r="HG52" s="60">
        <f t="shared" si="38"/>
        <v>68.5</v>
      </c>
      <c r="HH52" s="60">
        <f t="shared" si="39"/>
        <v>115.1</v>
      </c>
      <c r="HI52" s="60">
        <f t="shared" si="40"/>
        <v>138.3</v>
      </c>
      <c r="HJ52" s="60">
        <f t="shared" si="41"/>
        <v>98.8</v>
      </c>
      <c r="HK52" s="61">
        <v>19.5</v>
      </c>
      <c r="HL52" s="61">
        <v>17.7</v>
      </c>
      <c r="HM52" s="60">
        <v>31.3</v>
      </c>
      <c r="HN52" s="61">
        <v>37.5</v>
      </c>
      <c r="HO52" s="61">
        <v>37.7</v>
      </c>
      <c r="HP52" s="60">
        <v>39.9</v>
      </c>
      <c r="HQ52" s="61">
        <v>41.4</v>
      </c>
      <c r="HR52" s="60">
        <v>36</v>
      </c>
      <c r="HS52" s="60">
        <v>60.9</v>
      </c>
      <c r="HT52" s="60">
        <v>38.5</v>
      </c>
      <c r="HU52" s="60">
        <v>30.1</v>
      </c>
      <c r="HV52" s="60">
        <v>30.2</v>
      </c>
      <c r="HW52" s="61"/>
      <c r="HX52" s="149">
        <f t="shared" si="0"/>
        <v>435.5</v>
      </c>
      <c r="HY52" s="143">
        <f t="shared" si="42"/>
        <v>84.4</v>
      </c>
      <c r="HZ52" s="143">
        <f t="shared" si="43"/>
        <v>135.3</v>
      </c>
      <c r="IA52" s="143">
        <f t="shared" si="44"/>
        <v>127.7</v>
      </c>
      <c r="IB52" s="143">
        <f t="shared" si="45"/>
        <v>88.1</v>
      </c>
      <c r="IC52" s="61">
        <v>30.2</v>
      </c>
      <c r="ID52" s="61">
        <v>20.7</v>
      </c>
      <c r="IE52" s="60">
        <v>33.5</v>
      </c>
      <c r="IF52" s="61">
        <v>40.2</v>
      </c>
      <c r="IG52" s="61">
        <v>53.9</v>
      </c>
      <c r="IH52" s="61">
        <v>41.2</v>
      </c>
      <c r="II52" s="61">
        <v>51.9</v>
      </c>
      <c r="IJ52" s="60">
        <v>37.2</v>
      </c>
      <c r="IK52" s="60">
        <v>38.6</v>
      </c>
      <c r="IL52" s="60">
        <v>24.7</v>
      </c>
      <c r="IM52" s="60">
        <v>49</v>
      </c>
      <c r="IN52" s="60">
        <v>14.4</v>
      </c>
      <c r="IO52" s="86"/>
      <c r="IP52" s="1"/>
    </row>
    <row r="53" spans="1:249" ht="12.75" customHeight="1">
      <c r="A53" s="189"/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ht="12.75" customHeight="1">
      <c r="A54" s="190" t="s">
        <v>81</v>
      </c>
      <c r="B54" s="181"/>
      <c r="C54" s="140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55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5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155"/>
      <c r="BC54" s="64"/>
      <c r="BD54" s="64"/>
      <c r="BE54" s="64"/>
      <c r="BF54" s="64"/>
      <c r="BG54" s="60"/>
      <c r="BH54" s="60"/>
      <c r="BI54" s="60"/>
      <c r="BJ54" s="60"/>
      <c r="BK54" s="60"/>
      <c r="BL54" s="60"/>
      <c r="BM54" s="60"/>
      <c r="BN54" s="60"/>
      <c r="BO54" s="64"/>
      <c r="BP54" s="64"/>
      <c r="BQ54" s="64"/>
      <c r="BR54" s="60"/>
      <c r="BS54" s="141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0"/>
      <c r="CG54" s="60"/>
      <c r="CH54" s="60"/>
      <c r="CI54" s="60"/>
      <c r="CJ54" s="141"/>
      <c r="CK54" s="60"/>
      <c r="CL54" s="60"/>
      <c r="CM54" s="60"/>
      <c r="CN54" s="60"/>
      <c r="CO54" s="60"/>
      <c r="CP54" s="142"/>
      <c r="CQ54" s="142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141"/>
      <c r="DC54" s="143"/>
      <c r="DD54" s="143"/>
      <c r="DE54" s="143"/>
      <c r="DF54" s="143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141"/>
      <c r="DU54" s="143"/>
      <c r="DV54" s="143"/>
      <c r="DW54" s="143"/>
      <c r="DX54" s="143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141"/>
      <c r="EM54" s="144"/>
      <c r="EN54" s="144"/>
      <c r="EO54" s="144"/>
      <c r="EP54" s="144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  <c r="FB54" s="60"/>
      <c r="FC54" s="60"/>
      <c r="FD54" s="145"/>
      <c r="FE54" s="144"/>
      <c r="FF54" s="144"/>
      <c r="FG54" s="144"/>
      <c r="FH54" s="144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48"/>
      <c r="FV54" s="147"/>
      <c r="FW54" s="143"/>
      <c r="FX54" s="143"/>
      <c r="FY54" s="143"/>
      <c r="FZ54" s="143"/>
      <c r="GA54" s="60"/>
      <c r="GB54" s="61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148"/>
      <c r="GN54" s="149"/>
      <c r="GO54" s="143"/>
      <c r="GP54" s="143"/>
      <c r="GQ54" s="143"/>
      <c r="GR54" s="143"/>
      <c r="GS54" s="61"/>
      <c r="GT54" s="60"/>
      <c r="GU54" s="60"/>
      <c r="GV54" s="60"/>
      <c r="GW54" s="60"/>
      <c r="GX54" s="60"/>
      <c r="GY54" s="60"/>
      <c r="GZ54" s="61"/>
      <c r="HA54" s="60"/>
      <c r="HB54" s="60"/>
      <c r="HC54" s="150"/>
      <c r="HD54" s="60"/>
      <c r="HE54" s="148"/>
      <c r="HF54" s="149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1"/>
      <c r="HR54" s="60"/>
      <c r="HS54" s="60"/>
      <c r="HT54" s="60"/>
      <c r="HU54" s="60"/>
      <c r="HV54" s="60"/>
      <c r="HW54" s="151"/>
      <c r="HX54" s="149"/>
      <c r="HY54" s="143"/>
      <c r="HZ54" s="143"/>
      <c r="IA54" s="143"/>
      <c r="IB54" s="143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86"/>
    </row>
    <row r="55" spans="1:249" s="3" customFormat="1" ht="12">
      <c r="A55" s="63" t="s">
        <v>193</v>
      </c>
      <c r="B55" s="176" t="s">
        <v>31</v>
      </c>
      <c r="C55" s="152">
        <f>D55+E55+F55+G55</f>
        <v>16895.5</v>
      </c>
      <c r="D55" s="9">
        <f>H55+I55+J55</f>
        <v>3593</v>
      </c>
      <c r="E55" s="9">
        <f>K55+L55+M55</f>
        <v>2742</v>
      </c>
      <c r="F55" s="9">
        <f>N55+O55+P55</f>
        <v>1192</v>
      </c>
      <c r="G55" s="9">
        <f>Q55+R55+S55</f>
        <v>9368.5</v>
      </c>
      <c r="H55" s="9">
        <v>1198</v>
      </c>
      <c r="I55" s="9">
        <v>1307</v>
      </c>
      <c r="J55" s="9">
        <v>1088</v>
      </c>
      <c r="K55" s="9">
        <v>998</v>
      </c>
      <c r="L55" s="9">
        <v>1159</v>
      </c>
      <c r="M55" s="9">
        <v>585</v>
      </c>
      <c r="N55" s="9">
        <v>540</v>
      </c>
      <c r="O55" s="9">
        <v>0</v>
      </c>
      <c r="P55" s="9">
        <v>652</v>
      </c>
      <c r="Q55" s="9">
        <v>3663</v>
      </c>
      <c r="R55" s="9">
        <v>2814</v>
      </c>
      <c r="S55" s="9">
        <v>2891.5</v>
      </c>
      <c r="T55" s="156">
        <f>SUM(U55:X55)</f>
        <v>17656.6</v>
      </c>
      <c r="U55" s="9">
        <f>SUM(Y55:AA55)</f>
        <v>4971.2</v>
      </c>
      <c r="V55" s="9">
        <f>SUM(AB55:AD55)</f>
        <v>466.8</v>
      </c>
      <c r="W55" s="9">
        <f>SUM(AE55:AG55)</f>
        <v>1923.6</v>
      </c>
      <c r="X55" s="9">
        <f>SUM(AH55:AJ55)</f>
        <v>10295</v>
      </c>
      <c r="Y55" s="9">
        <v>2168.3</v>
      </c>
      <c r="Z55" s="9">
        <v>1692.3</v>
      </c>
      <c r="AA55" s="9">
        <v>1110.6</v>
      </c>
      <c r="AB55" s="9">
        <v>387.8</v>
      </c>
      <c r="AC55" s="9">
        <v>70.5</v>
      </c>
      <c r="AD55" s="9">
        <v>8.5</v>
      </c>
      <c r="AE55" s="9">
        <v>11.5</v>
      </c>
      <c r="AF55" s="9">
        <v>8.2</v>
      </c>
      <c r="AG55" s="9">
        <v>1903.9</v>
      </c>
      <c r="AH55" s="9">
        <v>4036.9</v>
      </c>
      <c r="AI55" s="9">
        <v>3261.3</v>
      </c>
      <c r="AJ55" s="9">
        <v>2996.8</v>
      </c>
      <c r="AK55" s="156">
        <f>SUM(AL55:AO55)</f>
        <v>21274.3</v>
      </c>
      <c r="AL55" s="9">
        <f>SUM(AP55:AR55)</f>
        <v>7968.4</v>
      </c>
      <c r="AM55" s="9">
        <f>SUM(AS55:AU55)</f>
        <v>1798.4</v>
      </c>
      <c r="AN55" s="9">
        <f>SUM(AV55:AX55)</f>
        <v>587.8</v>
      </c>
      <c r="AO55" s="9">
        <f>SUM(AY55:BA55)</f>
        <v>10919.7</v>
      </c>
      <c r="AP55" s="9">
        <v>2727.8</v>
      </c>
      <c r="AQ55" s="9">
        <v>2823.8</v>
      </c>
      <c r="AR55" s="9">
        <v>2416.8</v>
      </c>
      <c r="AS55" s="9">
        <v>1030.8</v>
      </c>
      <c r="AT55" s="9">
        <v>767.6</v>
      </c>
      <c r="AU55" s="9">
        <v>0</v>
      </c>
      <c r="AV55" s="9">
        <v>0</v>
      </c>
      <c r="AW55" s="9">
        <v>0</v>
      </c>
      <c r="AX55" s="9">
        <v>587.8</v>
      </c>
      <c r="AY55" s="9">
        <v>3886.8</v>
      </c>
      <c r="AZ55" s="9">
        <v>4058.9</v>
      </c>
      <c r="BA55" s="9">
        <v>2974</v>
      </c>
      <c r="BB55" s="156">
        <f>BC55+BD55+BE55+BF55</f>
        <v>24989.6</v>
      </c>
      <c r="BC55" s="9">
        <f>BG55+BH55+BI55</f>
        <v>7626.7</v>
      </c>
      <c r="BD55" s="9">
        <f>BJ55+BK55+BL55</f>
        <v>2619.2</v>
      </c>
      <c r="BE55" s="9">
        <f>BM55+BN55+BO55</f>
        <v>1912.1</v>
      </c>
      <c r="BF55" s="9">
        <f>BP55+BQ55+BR55</f>
        <v>12831.6</v>
      </c>
      <c r="BG55" s="61">
        <v>3264.9</v>
      </c>
      <c r="BH55" s="61">
        <v>2457.7</v>
      </c>
      <c r="BI55" s="61">
        <v>1904.1</v>
      </c>
      <c r="BJ55" s="61">
        <v>1881.2</v>
      </c>
      <c r="BK55" s="61">
        <v>355.5</v>
      </c>
      <c r="BL55" s="61">
        <v>382.5</v>
      </c>
      <c r="BM55" s="61">
        <v>307.4</v>
      </c>
      <c r="BN55" s="61">
        <v>332.5</v>
      </c>
      <c r="BO55" s="9">
        <v>1272.2</v>
      </c>
      <c r="BP55" s="9">
        <v>4639.9</v>
      </c>
      <c r="BQ55" s="9">
        <v>4874</v>
      </c>
      <c r="BR55" s="61">
        <v>3317.7</v>
      </c>
      <c r="BS55" s="145">
        <f>BT55+BU55+BV55+BW55</f>
        <v>22742.6</v>
      </c>
      <c r="BT55" s="61">
        <f>BX55+BY55+BZ55</f>
        <v>4553.3</v>
      </c>
      <c r="BU55" s="61">
        <f>CA55+CB55+CC55</f>
        <v>835.5</v>
      </c>
      <c r="BV55" s="61">
        <f>CD55+CE55+CF55</f>
        <v>1061.5</v>
      </c>
      <c r="BW55" s="61">
        <f>CG55+CH55+CI55</f>
        <v>16292.3</v>
      </c>
      <c r="BX55" s="61">
        <v>2418.2</v>
      </c>
      <c r="BY55" s="61">
        <v>1745.8</v>
      </c>
      <c r="BZ55" s="61">
        <v>389.3</v>
      </c>
      <c r="CA55" s="61">
        <v>277.9</v>
      </c>
      <c r="CB55" s="61">
        <v>261.9</v>
      </c>
      <c r="CC55" s="61">
        <v>295.7</v>
      </c>
      <c r="CD55" s="61">
        <v>51.9</v>
      </c>
      <c r="CE55" s="61">
        <v>484.6</v>
      </c>
      <c r="CF55" s="61">
        <v>525</v>
      </c>
      <c r="CG55" s="61">
        <v>5023.2</v>
      </c>
      <c r="CH55" s="61">
        <v>5744.6</v>
      </c>
      <c r="CI55" s="61">
        <v>5524.5</v>
      </c>
      <c r="CJ55" s="145">
        <f>CK55+CL55+CM55+CN55</f>
        <v>24525.5</v>
      </c>
      <c r="CK55" s="61">
        <f>CO55+CP55+CQ55</f>
        <v>6052.7</v>
      </c>
      <c r="CL55" s="61">
        <f>CR55+CS55+CT55</f>
        <v>1633.8</v>
      </c>
      <c r="CM55" s="61">
        <f>CU55+CV55+CW55</f>
        <v>1619.1</v>
      </c>
      <c r="CN55" s="61">
        <f>CX55+CY55+CZ55</f>
        <v>15219.9</v>
      </c>
      <c r="CO55" s="61">
        <v>3069.1</v>
      </c>
      <c r="CP55" s="153">
        <v>2583.1</v>
      </c>
      <c r="CQ55" s="153">
        <v>400.5</v>
      </c>
      <c r="CR55" s="61">
        <v>842.1</v>
      </c>
      <c r="CS55" s="61">
        <v>415.1</v>
      </c>
      <c r="CT55" s="61">
        <v>376.6</v>
      </c>
      <c r="CU55" s="61">
        <v>756.1</v>
      </c>
      <c r="CV55" s="61">
        <v>1.2</v>
      </c>
      <c r="CW55" s="61">
        <v>861.8</v>
      </c>
      <c r="CX55" s="61">
        <v>5282.6</v>
      </c>
      <c r="CY55" s="61">
        <v>5481.5</v>
      </c>
      <c r="CZ55" s="61">
        <v>4455.8</v>
      </c>
      <c r="DA55" s="61"/>
      <c r="DB55" s="145">
        <f aca="true" t="shared" si="48" ref="DB55:DB62">DC55+DD55+DE55+DF55</f>
        <v>28707.9</v>
      </c>
      <c r="DC55" s="144">
        <f aca="true" t="shared" si="49" ref="DC55:DC62">DG55+DH55+DI55</f>
        <v>6739.1</v>
      </c>
      <c r="DD55" s="144">
        <f aca="true" t="shared" si="50" ref="DD55:DD62">DJ55+DK55+DL55</f>
        <v>1997.6</v>
      </c>
      <c r="DE55" s="144">
        <f aca="true" t="shared" si="51" ref="DE55:DE62">DM55+DN55+DO55</f>
        <v>2786.4</v>
      </c>
      <c r="DF55" s="144">
        <f aca="true" t="shared" si="52" ref="DF55:DF62">DP55+DQ55+DR55</f>
        <v>17184.8</v>
      </c>
      <c r="DG55" s="61">
        <v>3014</v>
      </c>
      <c r="DH55" s="61">
        <v>3038.3</v>
      </c>
      <c r="DI55" s="61">
        <v>686.8</v>
      </c>
      <c r="DJ55" s="61">
        <v>140.2</v>
      </c>
      <c r="DK55" s="61">
        <v>576.8</v>
      </c>
      <c r="DL55" s="61">
        <v>1280.6</v>
      </c>
      <c r="DM55" s="61">
        <v>0</v>
      </c>
      <c r="DN55" s="61">
        <v>0</v>
      </c>
      <c r="DO55" s="61">
        <v>2786.4</v>
      </c>
      <c r="DP55" s="61">
        <v>6090.5</v>
      </c>
      <c r="DQ55" s="61">
        <v>6986.8</v>
      </c>
      <c r="DR55" s="61">
        <v>4107.5</v>
      </c>
      <c r="DS55" s="61"/>
      <c r="DT55" s="145">
        <f aca="true" t="shared" si="53" ref="DT55:DT62">DU55+DV55+DW55+DX55</f>
        <v>35662.1</v>
      </c>
      <c r="DU55" s="144">
        <f aca="true" t="shared" si="54" ref="DU55:DU62">DY55+DZ55+EA55</f>
        <v>6224.1</v>
      </c>
      <c r="DV55" s="144">
        <f aca="true" t="shared" si="55" ref="DV55:DV62">EB55+EC55+ED55</f>
        <v>1202.7</v>
      </c>
      <c r="DW55" s="144">
        <f aca="true" t="shared" si="56" ref="DW55:DW62">EE55+EF55+EG55</f>
        <v>5449.3</v>
      </c>
      <c r="DX55" s="144">
        <f aca="true" t="shared" si="57" ref="DX55:DX62">EH55+EI55+EJ55</f>
        <v>22786</v>
      </c>
      <c r="DY55" s="61">
        <v>3504.3</v>
      </c>
      <c r="DZ55" s="61">
        <v>2078.4</v>
      </c>
      <c r="EA55" s="61">
        <v>641.4</v>
      </c>
      <c r="EB55" s="61">
        <v>115.8</v>
      </c>
      <c r="EC55" s="61">
        <v>369.1</v>
      </c>
      <c r="ED55" s="61">
        <v>717.8</v>
      </c>
      <c r="EE55" s="61">
        <v>74.9</v>
      </c>
      <c r="EF55" s="61">
        <v>40.5</v>
      </c>
      <c r="EG55" s="61">
        <v>5333.9</v>
      </c>
      <c r="EH55" s="61">
        <v>6613.2</v>
      </c>
      <c r="EI55" s="61">
        <v>8865.9</v>
      </c>
      <c r="EJ55" s="61">
        <v>7306.9</v>
      </c>
      <c r="EK55" s="61"/>
      <c r="EL55" s="145">
        <f aca="true" t="shared" si="58" ref="EL55:EL62">EM55+EN55+EO55+EP55</f>
        <v>48469.9</v>
      </c>
      <c r="EM55" s="144">
        <f aca="true" t="shared" si="59" ref="EM55:EM62">EQ55+ER55+ES55</f>
        <v>13195.9</v>
      </c>
      <c r="EN55" s="144">
        <f aca="true" t="shared" si="60" ref="EN55:EN62">ET55+EU55+EV55</f>
        <v>2327.2</v>
      </c>
      <c r="EO55" s="144">
        <f aca="true" t="shared" si="61" ref="EO55:EO62">EW55+EX55+EY55</f>
        <v>4900.8</v>
      </c>
      <c r="EP55" s="144">
        <f aca="true" t="shared" si="62" ref="EP55:EP62">EZ55+FA55+FB55</f>
        <v>28046</v>
      </c>
      <c r="EQ55" s="61">
        <v>6080.2</v>
      </c>
      <c r="ER55" s="61">
        <v>4798.7</v>
      </c>
      <c r="ES55" s="61">
        <v>2317</v>
      </c>
      <c r="ET55" s="61">
        <v>1122.7</v>
      </c>
      <c r="EU55" s="61">
        <v>422.8</v>
      </c>
      <c r="EV55" s="61">
        <v>781.7</v>
      </c>
      <c r="EW55" s="61">
        <v>27.5</v>
      </c>
      <c r="EX55" s="61">
        <v>6</v>
      </c>
      <c r="EY55" s="61">
        <v>4867.3</v>
      </c>
      <c r="EZ55" s="61">
        <v>8948.5</v>
      </c>
      <c r="FA55" s="61">
        <v>7484.2</v>
      </c>
      <c r="FB55" s="61">
        <v>11613.3</v>
      </c>
      <c r="FC55" s="61"/>
      <c r="FD55" s="145">
        <f aca="true" t="shared" si="63" ref="FD55:FD62">FE55+FF55+FG55+FH55</f>
        <v>43232.2</v>
      </c>
      <c r="FE55" s="144">
        <f aca="true" t="shared" si="64" ref="FE55:FE62">FI55+FJ55+FK55</f>
        <v>10373.8</v>
      </c>
      <c r="FF55" s="144">
        <f aca="true" t="shared" si="65" ref="FF55:FF62">FL55++FM55+FN55</f>
        <v>1628.7</v>
      </c>
      <c r="FG55" s="144">
        <f aca="true" t="shared" si="66" ref="FG55:FG62">FO55+FP55+FQ55</f>
        <v>2492.2</v>
      </c>
      <c r="FH55" s="144">
        <f aca="true" t="shared" si="67" ref="FH55:FH62">FR55+FS55+FT55</f>
        <v>28737.5</v>
      </c>
      <c r="FI55" s="61">
        <v>4436.1</v>
      </c>
      <c r="FJ55" s="61">
        <v>4179.3</v>
      </c>
      <c r="FK55" s="61">
        <v>1758.4</v>
      </c>
      <c r="FL55" s="61">
        <v>672.5</v>
      </c>
      <c r="FM55" s="61">
        <v>569.6</v>
      </c>
      <c r="FN55" s="61">
        <v>386.6</v>
      </c>
      <c r="FO55" s="61">
        <v>0</v>
      </c>
      <c r="FP55" s="61">
        <v>21.8</v>
      </c>
      <c r="FQ55" s="61">
        <v>2470.4</v>
      </c>
      <c r="FR55" s="61">
        <v>6378.3</v>
      </c>
      <c r="FS55" s="61">
        <v>9333.2</v>
      </c>
      <c r="FT55" s="61">
        <v>13026</v>
      </c>
      <c r="FU55" s="146"/>
      <c r="FV55" s="147">
        <f aca="true" t="shared" si="68" ref="FV55:FV62">SUM(FW55:FZ55)</f>
        <v>48185</v>
      </c>
      <c r="FW55" s="143">
        <f>SUM(GA55:GC55)</f>
        <v>8582.9</v>
      </c>
      <c r="FX55" s="143">
        <f>SUM(GD55:GF55)</f>
        <v>823.4</v>
      </c>
      <c r="FY55" s="143">
        <f>SUM(GG55:GI55)</f>
        <v>2576.8</v>
      </c>
      <c r="FZ55" s="143">
        <f aca="true" t="shared" si="69" ref="FZ55:FZ62">SUM(GJ55:GL55)</f>
        <v>36201.9</v>
      </c>
      <c r="GA55" s="61">
        <v>4816.4</v>
      </c>
      <c r="GB55" s="61">
        <v>3001.1</v>
      </c>
      <c r="GC55" s="60">
        <v>765.4</v>
      </c>
      <c r="GD55" s="60">
        <v>392</v>
      </c>
      <c r="GE55" s="60">
        <v>265.2</v>
      </c>
      <c r="GF55" s="60">
        <v>166.2</v>
      </c>
      <c r="GG55" s="60"/>
      <c r="GH55" s="61">
        <v>7</v>
      </c>
      <c r="GI55" s="60">
        <v>2569.8</v>
      </c>
      <c r="GJ55" s="60">
        <v>9568.1</v>
      </c>
      <c r="GK55" s="60">
        <v>12726.6</v>
      </c>
      <c r="GL55" s="60">
        <v>13907.2</v>
      </c>
      <c r="GM55" s="148"/>
      <c r="GN55" s="149">
        <f aca="true" t="shared" si="70" ref="GN55:GN62">GO55+GP55+GQ55+GR55</f>
        <v>47299.6</v>
      </c>
      <c r="GO55" s="143">
        <f>SUM(GS55:GU55)</f>
        <v>13285.3</v>
      </c>
      <c r="GP55" s="143">
        <f aca="true" t="shared" si="71" ref="GP55:GP62">SUM(GV55:GX55)</f>
        <v>1930.6</v>
      </c>
      <c r="GQ55" s="143">
        <f aca="true" t="shared" si="72" ref="GQ55:GQ62">GY55+GZ55+HA55</f>
        <v>2237.3</v>
      </c>
      <c r="GR55" s="143">
        <f aca="true" t="shared" si="73" ref="GR55:GR62">HB55+HC55+HD55</f>
        <v>29846.4</v>
      </c>
      <c r="GS55" s="61">
        <v>6804.1</v>
      </c>
      <c r="GT55" s="61">
        <v>4199.8</v>
      </c>
      <c r="GU55" s="61">
        <v>2281.4</v>
      </c>
      <c r="GV55" s="61">
        <v>1675.1</v>
      </c>
      <c r="GW55" s="61">
        <v>182.1</v>
      </c>
      <c r="GX55" s="61">
        <v>73.4</v>
      </c>
      <c r="GY55" s="163">
        <v>32.2</v>
      </c>
      <c r="GZ55" s="61">
        <v>17.1</v>
      </c>
      <c r="HA55" s="60">
        <v>2188</v>
      </c>
      <c r="HB55" s="61">
        <v>10609.7</v>
      </c>
      <c r="HC55" s="154">
        <v>9397.9</v>
      </c>
      <c r="HD55" s="60">
        <v>9838.8</v>
      </c>
      <c r="HE55" s="148"/>
      <c r="HF55" s="149">
        <f aca="true" t="shared" si="74" ref="HF55:HF62">HG55+HH55+HI55+HJ55</f>
        <v>44011.3</v>
      </c>
      <c r="HG55" s="60">
        <f aca="true" t="shared" si="75" ref="HG55:HG62">HK55+HL55+HM55</f>
        <v>13824</v>
      </c>
      <c r="HH55" s="60">
        <f aca="true" t="shared" si="76" ref="HH55:HH62">HN55+HO55+HP55</f>
        <v>957.3</v>
      </c>
      <c r="HI55" s="60">
        <f aca="true" t="shared" si="77" ref="HI55:HI62">HQ55+HR55+HS55</f>
        <v>2356.6</v>
      </c>
      <c r="HJ55" s="60">
        <f aca="true" t="shared" si="78" ref="HJ55:HJ62">HT55+HU55+HV55</f>
        <v>26873.4</v>
      </c>
      <c r="HK55" s="61">
        <v>4805.4</v>
      </c>
      <c r="HL55" s="61">
        <v>4873.3</v>
      </c>
      <c r="HM55" s="60">
        <v>4145.3</v>
      </c>
      <c r="HN55" s="61">
        <v>640.8</v>
      </c>
      <c r="HO55" s="61">
        <v>193.1</v>
      </c>
      <c r="HP55" s="60">
        <v>123.4</v>
      </c>
      <c r="HQ55" s="61">
        <v>64.4</v>
      </c>
      <c r="HR55" s="60">
        <v>33.6</v>
      </c>
      <c r="HS55" s="60">
        <v>2258.6</v>
      </c>
      <c r="HT55" s="60">
        <v>9335.2</v>
      </c>
      <c r="HU55" s="60">
        <v>8227.3</v>
      </c>
      <c r="HV55" s="60">
        <v>9310.9</v>
      </c>
      <c r="HW55" s="61"/>
      <c r="HX55" s="149">
        <f t="shared" si="0"/>
        <v>28615.3</v>
      </c>
      <c r="HY55" s="143">
        <f aca="true" t="shared" si="79" ref="HY55:HY62">IC55+ID55+IE55</f>
        <v>5460.2</v>
      </c>
      <c r="HZ55" s="143">
        <f aca="true" t="shared" si="80" ref="HZ55:HZ62">IF55+IG55+IH55</f>
        <v>177.8</v>
      </c>
      <c r="IA55" s="143">
        <f aca="true" t="shared" si="81" ref="IA55:IA62">II55+IJ55+IK55</f>
        <v>529.8</v>
      </c>
      <c r="IB55" s="143">
        <f aca="true" t="shared" si="82" ref="IB55:IB62">IL55+IM55+IN55</f>
        <v>22447.5</v>
      </c>
      <c r="IC55" s="61">
        <v>2664.4</v>
      </c>
      <c r="ID55" s="61">
        <v>1961.8</v>
      </c>
      <c r="IE55" s="60">
        <v>834</v>
      </c>
      <c r="IF55" s="61">
        <v>90.8</v>
      </c>
      <c r="IG55" s="61">
        <v>38.1</v>
      </c>
      <c r="IH55" s="61">
        <v>48.9</v>
      </c>
      <c r="II55" s="61">
        <v>0</v>
      </c>
      <c r="IJ55" s="60">
        <v>0</v>
      </c>
      <c r="IK55" s="60">
        <v>529.8</v>
      </c>
      <c r="IL55" s="60">
        <v>7333.6</v>
      </c>
      <c r="IM55" s="60">
        <v>8252.6</v>
      </c>
      <c r="IN55" s="60">
        <v>6861.3</v>
      </c>
      <c r="IO55" s="86"/>
    </row>
    <row r="56" spans="1:250" ht="24">
      <c r="A56" s="189" t="s">
        <v>143</v>
      </c>
      <c r="B56" s="175" t="s">
        <v>31</v>
      </c>
      <c r="C56" s="140">
        <f>D56+E56+F56+G56</f>
        <v>10592.4</v>
      </c>
      <c r="D56" s="64">
        <f>H56+I56+J56</f>
        <v>2243.1</v>
      </c>
      <c r="E56" s="64">
        <f>K56+L56+M56</f>
        <v>1422</v>
      </c>
      <c r="F56" s="64">
        <f>N56+O56+P56</f>
        <v>3620</v>
      </c>
      <c r="G56" s="64">
        <f>Q56+R56+S56</f>
        <v>3307.3</v>
      </c>
      <c r="H56" s="64">
        <v>208</v>
      </c>
      <c r="I56" s="64">
        <v>1205.1</v>
      </c>
      <c r="J56" s="64">
        <v>830</v>
      </c>
      <c r="K56" s="64">
        <v>251</v>
      </c>
      <c r="L56" s="64">
        <v>546</v>
      </c>
      <c r="M56" s="64">
        <v>625</v>
      </c>
      <c r="N56" s="64">
        <v>1348</v>
      </c>
      <c r="O56" s="64">
        <v>1056</v>
      </c>
      <c r="P56" s="64">
        <v>1216</v>
      </c>
      <c r="Q56" s="64">
        <v>1108.1</v>
      </c>
      <c r="R56" s="64">
        <v>1184.1</v>
      </c>
      <c r="S56" s="64">
        <v>1015.1</v>
      </c>
      <c r="T56" s="155">
        <f>SUM(U56:X56)</f>
        <v>6906.7</v>
      </c>
      <c r="U56" s="64">
        <f>SUM(Y56:AA56)</f>
        <v>2282.1</v>
      </c>
      <c r="V56" s="64">
        <f>SUM(AB56:AD56)</f>
        <v>1820.6</v>
      </c>
      <c r="W56" s="64">
        <f>SUM(AE56:AG56)</f>
        <v>2239.3</v>
      </c>
      <c r="X56" s="64">
        <f>SUM(AH56:AJ56)</f>
        <v>564.7</v>
      </c>
      <c r="Y56" s="64">
        <v>1088.2</v>
      </c>
      <c r="Z56" s="64">
        <v>821.1</v>
      </c>
      <c r="AA56" s="64">
        <v>372.8</v>
      </c>
      <c r="AB56" s="64">
        <v>628.7</v>
      </c>
      <c r="AC56" s="64">
        <v>263.4</v>
      </c>
      <c r="AD56" s="64">
        <v>928.5</v>
      </c>
      <c r="AE56" s="64">
        <v>916.6</v>
      </c>
      <c r="AF56" s="64">
        <v>1001.7</v>
      </c>
      <c r="AG56" s="64">
        <v>321</v>
      </c>
      <c r="AH56" s="64">
        <v>99</v>
      </c>
      <c r="AI56" s="64">
        <v>290.7</v>
      </c>
      <c r="AJ56" s="64">
        <v>175</v>
      </c>
      <c r="AK56" s="155">
        <f>SUM(AL56:AO56)</f>
        <v>1862.1</v>
      </c>
      <c r="AL56" s="64">
        <f>SUM(AP56:AR56)</f>
        <v>497.6</v>
      </c>
      <c r="AM56" s="64">
        <f>SUM(AS56:AU56)</f>
        <v>202.3</v>
      </c>
      <c r="AN56" s="64">
        <f>SUM(AV56:AX56)</f>
        <v>665.3</v>
      </c>
      <c r="AO56" s="64">
        <f>SUM(AY56:BA56)</f>
        <v>496.9</v>
      </c>
      <c r="AP56" s="64">
        <v>149</v>
      </c>
      <c r="AQ56" s="64">
        <v>225.8</v>
      </c>
      <c r="AR56" s="64">
        <v>122.8</v>
      </c>
      <c r="AS56" s="64">
        <v>82.4</v>
      </c>
      <c r="AT56" s="64">
        <v>1.5</v>
      </c>
      <c r="AU56" s="64">
        <v>118.4</v>
      </c>
      <c r="AV56" s="64">
        <v>196.9</v>
      </c>
      <c r="AW56" s="64">
        <v>122.5</v>
      </c>
      <c r="AX56" s="64">
        <v>345.9</v>
      </c>
      <c r="AY56" s="64">
        <v>178.2</v>
      </c>
      <c r="AZ56" s="64">
        <v>35.1</v>
      </c>
      <c r="BA56" s="64">
        <v>283.6</v>
      </c>
      <c r="BB56" s="155">
        <f>BC56+BD56+BE56+BF56</f>
        <v>1734.8</v>
      </c>
      <c r="BC56" s="64">
        <f>BG56+BH56+BI56</f>
        <v>189.1</v>
      </c>
      <c r="BD56" s="64">
        <f>BJ56+BK56+BL56</f>
        <v>515.8</v>
      </c>
      <c r="BE56" s="64">
        <f>BM56+BN56+BO56</f>
        <v>883.2</v>
      </c>
      <c r="BF56" s="64">
        <f>BP56+BQ56+BR56</f>
        <v>146.7</v>
      </c>
      <c r="BG56" s="60">
        <v>72</v>
      </c>
      <c r="BH56" s="60">
        <v>94.7</v>
      </c>
      <c r="BI56" s="60">
        <v>22.4</v>
      </c>
      <c r="BJ56" s="60">
        <v>175.3</v>
      </c>
      <c r="BK56" s="60">
        <v>16</v>
      </c>
      <c r="BL56" s="60">
        <v>324.5</v>
      </c>
      <c r="BM56" s="60">
        <v>510</v>
      </c>
      <c r="BN56" s="60">
        <v>333.2</v>
      </c>
      <c r="BO56" s="64">
        <v>40</v>
      </c>
      <c r="BP56" s="64">
        <v>109</v>
      </c>
      <c r="BQ56" s="64">
        <v>30</v>
      </c>
      <c r="BR56" s="60">
        <v>7.7</v>
      </c>
      <c r="BS56" s="141">
        <f>BT56+BU56+BV56+BW56</f>
        <v>1512.9</v>
      </c>
      <c r="BT56" s="60">
        <f>BX56+BY56+BZ56</f>
        <v>258.8</v>
      </c>
      <c r="BU56" s="60">
        <f>CA56+CB56+CC56</f>
        <v>387</v>
      </c>
      <c r="BV56" s="60">
        <f>CD56+CE56+CF56</f>
        <v>716.3</v>
      </c>
      <c r="BW56" s="60">
        <f>CG56+CH56+CI56</f>
        <v>150.8</v>
      </c>
      <c r="BX56" s="60">
        <v>170</v>
      </c>
      <c r="BY56" s="60">
        <v>40</v>
      </c>
      <c r="BZ56" s="60">
        <v>48.8</v>
      </c>
      <c r="CA56" s="60">
        <v>18</v>
      </c>
      <c r="CB56" s="60">
        <v>98</v>
      </c>
      <c r="CC56" s="60">
        <v>271</v>
      </c>
      <c r="CD56" s="60">
        <v>415</v>
      </c>
      <c r="CE56" s="60">
        <v>112.8</v>
      </c>
      <c r="CF56" s="60">
        <v>188.5</v>
      </c>
      <c r="CG56" s="60">
        <v>80.8</v>
      </c>
      <c r="CH56" s="60">
        <v>0</v>
      </c>
      <c r="CI56" s="60">
        <v>70</v>
      </c>
      <c r="CJ56" s="141">
        <f>CK56+CL56+CM56+CN56</f>
        <v>655.4</v>
      </c>
      <c r="CK56" s="60">
        <f>CO56+CP56+CQ56</f>
        <v>51</v>
      </c>
      <c r="CL56" s="60">
        <f>CR56+CS56+CT56</f>
        <v>0</v>
      </c>
      <c r="CM56" s="60">
        <f>CU56+CV56+CW56</f>
        <v>431</v>
      </c>
      <c r="CN56" s="60">
        <f>CX56+CY56+CZ56</f>
        <v>173.4</v>
      </c>
      <c r="CO56" s="60">
        <v>0</v>
      </c>
      <c r="CP56" s="142">
        <v>0</v>
      </c>
      <c r="CQ56" s="142">
        <v>51</v>
      </c>
      <c r="CR56" s="60">
        <v>0</v>
      </c>
      <c r="CS56" s="60">
        <v>0</v>
      </c>
      <c r="CT56" s="60">
        <v>0</v>
      </c>
      <c r="CU56" s="60">
        <v>260</v>
      </c>
      <c r="CV56" s="60">
        <v>123</v>
      </c>
      <c r="CW56" s="60">
        <v>48</v>
      </c>
      <c r="CX56" s="60">
        <v>123.4</v>
      </c>
      <c r="CY56" s="60">
        <v>0</v>
      </c>
      <c r="CZ56" s="60">
        <v>50</v>
      </c>
      <c r="DA56" s="60"/>
      <c r="DB56" s="141">
        <f t="shared" si="48"/>
        <v>587.8</v>
      </c>
      <c r="DC56" s="143">
        <f t="shared" si="49"/>
        <v>0</v>
      </c>
      <c r="DD56" s="143">
        <f t="shared" si="50"/>
        <v>25</v>
      </c>
      <c r="DE56" s="143">
        <f t="shared" si="51"/>
        <v>265.7</v>
      </c>
      <c r="DF56" s="143">
        <f t="shared" si="52"/>
        <v>297.1</v>
      </c>
      <c r="DG56" s="60">
        <v>0</v>
      </c>
      <c r="DH56" s="60">
        <v>0</v>
      </c>
      <c r="DI56" s="60">
        <v>0</v>
      </c>
      <c r="DJ56" s="60">
        <v>0</v>
      </c>
      <c r="DK56" s="60">
        <v>0</v>
      </c>
      <c r="DL56" s="60">
        <v>25</v>
      </c>
      <c r="DM56" s="60">
        <v>168.6</v>
      </c>
      <c r="DN56" s="60">
        <v>83.8</v>
      </c>
      <c r="DO56" s="60">
        <v>13.3</v>
      </c>
      <c r="DP56" s="60">
        <v>152.8</v>
      </c>
      <c r="DQ56" s="60">
        <v>117.3</v>
      </c>
      <c r="DR56" s="60">
        <v>27</v>
      </c>
      <c r="DS56" s="60"/>
      <c r="DT56" s="141">
        <f t="shared" si="53"/>
        <v>620.3</v>
      </c>
      <c r="DU56" s="143">
        <f t="shared" si="54"/>
        <v>35.4</v>
      </c>
      <c r="DV56" s="143">
        <f t="shared" si="55"/>
        <v>135.7</v>
      </c>
      <c r="DW56" s="143">
        <f t="shared" si="56"/>
        <v>246</v>
      </c>
      <c r="DX56" s="143">
        <f t="shared" si="57"/>
        <v>203.2</v>
      </c>
      <c r="DY56" s="60">
        <v>20</v>
      </c>
      <c r="DZ56" s="60">
        <v>0</v>
      </c>
      <c r="EA56" s="60">
        <v>15.4</v>
      </c>
      <c r="EB56" s="60">
        <v>16.3</v>
      </c>
      <c r="EC56" s="60">
        <v>23</v>
      </c>
      <c r="ED56" s="60">
        <v>96.4</v>
      </c>
      <c r="EE56" s="60">
        <v>68</v>
      </c>
      <c r="EF56" s="60">
        <v>70</v>
      </c>
      <c r="EG56" s="60">
        <v>108</v>
      </c>
      <c r="EH56" s="60">
        <v>91.8</v>
      </c>
      <c r="EI56" s="60">
        <v>46.8</v>
      </c>
      <c r="EJ56" s="60">
        <v>64.6</v>
      </c>
      <c r="EK56" s="60"/>
      <c r="EL56" s="141">
        <f t="shared" si="58"/>
        <v>1155.7</v>
      </c>
      <c r="EM56" s="144">
        <f t="shared" si="59"/>
        <v>91.4</v>
      </c>
      <c r="EN56" s="144">
        <f t="shared" si="60"/>
        <v>252.8</v>
      </c>
      <c r="EO56" s="144">
        <f t="shared" si="61"/>
        <v>371.9</v>
      </c>
      <c r="EP56" s="144">
        <f t="shared" si="62"/>
        <v>439.6</v>
      </c>
      <c r="EQ56" s="60">
        <v>24</v>
      </c>
      <c r="ER56" s="60">
        <v>11.8</v>
      </c>
      <c r="ES56" s="60">
        <v>55.6</v>
      </c>
      <c r="ET56" s="60">
        <v>69.7</v>
      </c>
      <c r="EU56" s="60">
        <v>105.8</v>
      </c>
      <c r="EV56" s="60">
        <v>77.3</v>
      </c>
      <c r="EW56" s="60">
        <v>80.8</v>
      </c>
      <c r="EX56" s="60">
        <v>163.6</v>
      </c>
      <c r="EY56" s="60">
        <v>127.5</v>
      </c>
      <c r="EZ56" s="60">
        <v>173.7</v>
      </c>
      <c r="FA56" s="61">
        <v>245.9</v>
      </c>
      <c r="FB56" s="60">
        <v>20</v>
      </c>
      <c r="FC56" s="60"/>
      <c r="FD56" s="145">
        <f t="shared" si="63"/>
        <v>1040.7</v>
      </c>
      <c r="FE56" s="144">
        <f t="shared" si="64"/>
        <v>98.5</v>
      </c>
      <c r="FF56" s="144">
        <f t="shared" si="65"/>
        <v>112.1</v>
      </c>
      <c r="FG56" s="144">
        <f t="shared" si="66"/>
        <v>523.1</v>
      </c>
      <c r="FH56" s="144">
        <f t="shared" si="67"/>
        <v>307</v>
      </c>
      <c r="FI56" s="60">
        <v>89.2</v>
      </c>
      <c r="FJ56" s="60">
        <v>9.3</v>
      </c>
      <c r="FK56" s="60">
        <v>0</v>
      </c>
      <c r="FL56" s="60">
        <v>0</v>
      </c>
      <c r="FM56" s="60">
        <v>18.8</v>
      </c>
      <c r="FN56" s="60">
        <v>93.3</v>
      </c>
      <c r="FO56" s="60">
        <v>217.8</v>
      </c>
      <c r="FP56" s="60">
        <v>263.8</v>
      </c>
      <c r="FQ56" s="60">
        <v>41.5</v>
      </c>
      <c r="FR56" s="60">
        <v>25.5</v>
      </c>
      <c r="FS56" s="60">
        <v>90.6</v>
      </c>
      <c r="FT56" s="60">
        <v>190.9</v>
      </c>
      <c r="FU56" s="148"/>
      <c r="FV56" s="147">
        <f t="shared" si="68"/>
        <v>881.4</v>
      </c>
      <c r="FW56" s="143">
        <f>SUM(GA56:GC56)</f>
        <v>12.1</v>
      </c>
      <c r="FX56" s="143">
        <f>SUM(GD56:GF56)</f>
        <v>57.7</v>
      </c>
      <c r="FY56" s="143">
        <f>SUM(GG56:GI56)</f>
        <v>383</v>
      </c>
      <c r="FZ56" s="143">
        <f t="shared" si="69"/>
        <v>428.6</v>
      </c>
      <c r="GA56" s="60">
        <v>1.8</v>
      </c>
      <c r="GB56" s="61">
        <v>0</v>
      </c>
      <c r="GC56" s="60">
        <v>10.3</v>
      </c>
      <c r="GD56" s="60">
        <v>15.4</v>
      </c>
      <c r="GE56" s="60"/>
      <c r="GF56" s="60">
        <v>42.3</v>
      </c>
      <c r="GG56" s="60">
        <v>124.1</v>
      </c>
      <c r="GH56" s="60">
        <v>206.1</v>
      </c>
      <c r="GI56" s="60">
        <v>52.8</v>
      </c>
      <c r="GJ56" s="60">
        <v>0</v>
      </c>
      <c r="GK56" s="60">
        <v>384.5</v>
      </c>
      <c r="GL56" s="60">
        <v>44.1</v>
      </c>
      <c r="GM56" s="148"/>
      <c r="GN56" s="149">
        <f t="shared" si="70"/>
        <v>665.9</v>
      </c>
      <c r="GO56" s="143">
        <f>GS56+GT56+GU56</f>
        <v>0</v>
      </c>
      <c r="GP56" s="143">
        <f t="shared" si="71"/>
        <v>23</v>
      </c>
      <c r="GQ56" s="143">
        <f t="shared" si="72"/>
        <v>81.8</v>
      </c>
      <c r="GR56" s="143">
        <f t="shared" si="73"/>
        <v>561.1</v>
      </c>
      <c r="GS56" s="61">
        <v>0</v>
      </c>
      <c r="GT56" s="60">
        <v>0</v>
      </c>
      <c r="GU56" s="60">
        <v>0</v>
      </c>
      <c r="GV56" s="60">
        <v>5.5</v>
      </c>
      <c r="GW56" s="163">
        <v>0</v>
      </c>
      <c r="GX56" s="60">
        <v>17.5</v>
      </c>
      <c r="GY56" s="61">
        <v>61.6</v>
      </c>
      <c r="GZ56" s="61">
        <v>0</v>
      </c>
      <c r="HA56" s="60">
        <v>20.2</v>
      </c>
      <c r="HB56" s="60"/>
      <c r="HC56" s="150">
        <v>472.3</v>
      </c>
      <c r="HD56" s="60">
        <v>88.8</v>
      </c>
      <c r="HE56" s="148"/>
      <c r="HF56" s="149">
        <f t="shared" si="74"/>
        <v>458.7</v>
      </c>
      <c r="HG56" s="60">
        <f t="shared" si="75"/>
        <v>99.8</v>
      </c>
      <c r="HH56" s="60">
        <f t="shared" si="76"/>
        <v>211.2</v>
      </c>
      <c r="HI56" s="60">
        <f t="shared" si="77"/>
        <v>63.1</v>
      </c>
      <c r="HJ56" s="60">
        <f t="shared" si="78"/>
        <v>84.6</v>
      </c>
      <c r="HK56" s="60">
        <v>20</v>
      </c>
      <c r="HL56" s="60">
        <v>12.7</v>
      </c>
      <c r="HM56" s="60">
        <v>67.1</v>
      </c>
      <c r="HN56" s="60">
        <v>101.2</v>
      </c>
      <c r="HO56" s="60">
        <v>64.7</v>
      </c>
      <c r="HP56" s="60">
        <v>45.3</v>
      </c>
      <c r="HQ56" s="61">
        <v>31.3</v>
      </c>
      <c r="HR56" s="60">
        <v>6.8</v>
      </c>
      <c r="HS56" s="60">
        <v>25</v>
      </c>
      <c r="HT56" s="60">
        <v>25</v>
      </c>
      <c r="HU56" s="60">
        <v>59.6</v>
      </c>
      <c r="HV56" s="60">
        <v>0</v>
      </c>
      <c r="HW56" s="151"/>
      <c r="HX56" s="149">
        <f t="shared" si="0"/>
        <v>881.5</v>
      </c>
      <c r="HY56" s="143">
        <f t="shared" si="79"/>
        <v>163.6</v>
      </c>
      <c r="HZ56" s="143">
        <f t="shared" si="80"/>
        <v>249.5</v>
      </c>
      <c r="IA56" s="143">
        <f t="shared" si="81"/>
        <v>234</v>
      </c>
      <c r="IB56" s="143">
        <f t="shared" si="82"/>
        <v>234.4</v>
      </c>
      <c r="IC56" s="60">
        <v>78</v>
      </c>
      <c r="ID56" s="60">
        <v>43</v>
      </c>
      <c r="IE56" s="60">
        <v>42.6</v>
      </c>
      <c r="IF56" s="60">
        <v>78</v>
      </c>
      <c r="IG56" s="60">
        <v>123.5</v>
      </c>
      <c r="IH56" s="60">
        <v>48</v>
      </c>
      <c r="II56" s="60">
        <v>78</v>
      </c>
      <c r="IJ56" s="60">
        <v>78</v>
      </c>
      <c r="IK56" s="60">
        <v>78</v>
      </c>
      <c r="IL56" s="60">
        <v>78</v>
      </c>
      <c r="IM56" s="60">
        <v>78</v>
      </c>
      <c r="IN56" s="60">
        <v>78.4</v>
      </c>
      <c r="IO56" s="86"/>
      <c r="IP56" s="3"/>
    </row>
    <row r="57" spans="1:250" ht="12.75" customHeight="1">
      <c r="A57" s="189" t="s">
        <v>39</v>
      </c>
      <c r="B57" s="177" t="s">
        <v>130</v>
      </c>
      <c r="C57" s="140">
        <f>D57+E57+F57+G57</f>
        <v>62107</v>
      </c>
      <c r="D57" s="64">
        <f>H57+I57+J57</f>
        <v>19625</v>
      </c>
      <c r="E57" s="64">
        <f>K57+L57+M57</f>
        <v>22555</v>
      </c>
      <c r="F57" s="64">
        <f>N57+O57+P57</f>
        <v>8664</v>
      </c>
      <c r="G57" s="64">
        <f>Q57+R57+S57</f>
        <v>11263</v>
      </c>
      <c r="H57" s="64">
        <v>2636</v>
      </c>
      <c r="I57" s="64">
        <v>7894</v>
      </c>
      <c r="J57" s="64">
        <v>9095</v>
      </c>
      <c r="K57" s="64">
        <v>8290</v>
      </c>
      <c r="L57" s="64">
        <v>7682</v>
      </c>
      <c r="M57" s="64">
        <v>6583</v>
      </c>
      <c r="N57" s="64">
        <v>705</v>
      </c>
      <c r="O57" s="64">
        <v>3633</v>
      </c>
      <c r="P57" s="64">
        <v>4326</v>
      </c>
      <c r="Q57" s="64">
        <v>3924</v>
      </c>
      <c r="R57" s="64">
        <v>4600</v>
      </c>
      <c r="S57" s="64">
        <v>2739</v>
      </c>
      <c r="T57" s="155">
        <f>SUM(U57:X57)</f>
        <v>23163.2</v>
      </c>
      <c r="U57" s="64">
        <f>SUM(Y57:AA57)</f>
        <v>7481.7</v>
      </c>
      <c r="V57" s="64">
        <f>SUM(AB57:AD57)</f>
        <v>4794.7</v>
      </c>
      <c r="W57" s="64">
        <f>SUM(AE57:AG57)</f>
        <v>2779.6</v>
      </c>
      <c r="X57" s="64">
        <f>SUM(AH57:AJ57)</f>
        <v>8107.2</v>
      </c>
      <c r="Y57" s="64">
        <v>2710.1</v>
      </c>
      <c r="Z57" s="64">
        <v>2872.2</v>
      </c>
      <c r="AA57" s="64">
        <v>1899.4</v>
      </c>
      <c r="AB57" s="64">
        <v>3080.7</v>
      </c>
      <c r="AC57" s="64">
        <v>277.9</v>
      </c>
      <c r="AD57" s="64">
        <v>1436.1</v>
      </c>
      <c r="AE57" s="64">
        <v>880.2</v>
      </c>
      <c r="AF57" s="64">
        <v>440.1</v>
      </c>
      <c r="AG57" s="64">
        <v>1459.3</v>
      </c>
      <c r="AH57" s="64">
        <v>2849.1</v>
      </c>
      <c r="AI57" s="64">
        <v>3034.4</v>
      </c>
      <c r="AJ57" s="64">
        <v>2223.7</v>
      </c>
      <c r="AK57" s="155">
        <f>SUM(AL57:AO57)</f>
        <v>29253</v>
      </c>
      <c r="AL57" s="64">
        <f>SUM(AP57:AR57)</f>
        <v>8092.8</v>
      </c>
      <c r="AM57" s="64">
        <f>SUM(AS57:AU57)</f>
        <v>7619.3</v>
      </c>
      <c r="AN57" s="64">
        <f>SUM(AV57:AX57)</f>
        <v>4467</v>
      </c>
      <c r="AO57" s="64">
        <f>SUM(AY57:BA57)</f>
        <v>9073.9</v>
      </c>
      <c r="AP57" s="64">
        <v>3027.3</v>
      </c>
      <c r="AQ57" s="64">
        <v>2929.8</v>
      </c>
      <c r="AR57" s="64">
        <v>2135.7</v>
      </c>
      <c r="AS57" s="64">
        <v>2888.1</v>
      </c>
      <c r="AT57" s="64">
        <v>2444.7</v>
      </c>
      <c r="AU57" s="64">
        <v>2286.5</v>
      </c>
      <c r="AV57" s="64">
        <v>575.1</v>
      </c>
      <c r="AW57" s="64">
        <v>2025.5</v>
      </c>
      <c r="AX57" s="64">
        <v>1866.4</v>
      </c>
      <c r="AY57" s="64">
        <v>3016.8</v>
      </c>
      <c r="AZ57" s="64">
        <v>3051.1</v>
      </c>
      <c r="BA57" s="64">
        <v>3006</v>
      </c>
      <c r="BB57" s="155">
        <f>BC57+BD57+BE57+BF57</f>
        <v>25191</v>
      </c>
      <c r="BC57" s="64">
        <f>BG57+BH57+BI57</f>
        <v>8932.7</v>
      </c>
      <c r="BD57" s="64">
        <f>BJ57+BK57+BL57</f>
        <v>6711.7</v>
      </c>
      <c r="BE57" s="64">
        <f>BM57+BN57+BO57</f>
        <v>3049.5</v>
      </c>
      <c r="BF57" s="64">
        <f>BP57+BQ57+BR57</f>
        <v>6497.1</v>
      </c>
      <c r="BG57" s="60">
        <v>3457.5</v>
      </c>
      <c r="BH57" s="60">
        <v>3311.8</v>
      </c>
      <c r="BI57" s="60">
        <v>2163.4</v>
      </c>
      <c r="BJ57" s="60">
        <v>2293.2</v>
      </c>
      <c r="BK57" s="60">
        <v>2124.4</v>
      </c>
      <c r="BL57" s="60">
        <v>2294.1</v>
      </c>
      <c r="BM57" s="60">
        <v>703.1</v>
      </c>
      <c r="BN57" s="60">
        <v>483.5</v>
      </c>
      <c r="BO57" s="64">
        <v>1862.9</v>
      </c>
      <c r="BP57" s="64">
        <v>2437.5</v>
      </c>
      <c r="BQ57" s="64">
        <v>2508.8</v>
      </c>
      <c r="BR57" s="60">
        <v>1550.8</v>
      </c>
      <c r="BS57" s="141">
        <f>BT57+BU57+BV57+BW57</f>
        <v>16765</v>
      </c>
      <c r="BT57" s="60">
        <f>BX57+BY57+BZ57</f>
        <v>5804.4</v>
      </c>
      <c r="BU57" s="60">
        <f>CA57+CB57+CC57</f>
        <v>4441.8</v>
      </c>
      <c r="BV57" s="60">
        <f>CD57+CE57+CF57</f>
        <v>1119.6</v>
      </c>
      <c r="BW57" s="60">
        <f>CG57+CH57+CI57</f>
        <v>5399.2</v>
      </c>
      <c r="BX57" s="60">
        <v>2120.2</v>
      </c>
      <c r="BY57" s="60">
        <v>1764.9</v>
      </c>
      <c r="BZ57" s="60">
        <v>1919.3</v>
      </c>
      <c r="CA57" s="60">
        <v>1784.7</v>
      </c>
      <c r="CB57" s="60">
        <v>1363.8</v>
      </c>
      <c r="CC57" s="60">
        <v>1293.3</v>
      </c>
      <c r="CD57" s="60">
        <v>433.3</v>
      </c>
      <c r="CE57" s="60">
        <v>355.1</v>
      </c>
      <c r="CF57" s="60">
        <v>331.2</v>
      </c>
      <c r="CG57" s="60">
        <v>1588.4</v>
      </c>
      <c r="CH57" s="60">
        <v>1931.7</v>
      </c>
      <c r="CI57" s="60">
        <v>1879.1</v>
      </c>
      <c r="CJ57" s="141">
        <f>CK57+CL57+CM57+CN57</f>
        <v>14032.9</v>
      </c>
      <c r="CK57" s="60">
        <f>CO57+CP57+CQ57</f>
        <v>2846.1</v>
      </c>
      <c r="CL57" s="60">
        <f>CR57+CS57+CT57</f>
        <v>1012.3</v>
      </c>
      <c r="CM57" s="60">
        <f>CU57+CV57+CW57</f>
        <v>2452.5</v>
      </c>
      <c r="CN57" s="60">
        <f>CX57+CY57+CZ57</f>
        <v>7722</v>
      </c>
      <c r="CO57" s="60">
        <v>1137.4</v>
      </c>
      <c r="CP57" s="142">
        <v>1111.1</v>
      </c>
      <c r="CQ57" s="142">
        <v>597.6</v>
      </c>
      <c r="CR57" s="60">
        <v>107.7</v>
      </c>
      <c r="CS57" s="60">
        <v>216.1</v>
      </c>
      <c r="CT57" s="60">
        <v>688.5</v>
      </c>
      <c r="CU57" s="60">
        <v>944.3</v>
      </c>
      <c r="CV57" s="60">
        <v>598.1</v>
      </c>
      <c r="CW57" s="60">
        <v>910.1</v>
      </c>
      <c r="CX57" s="60">
        <v>2412.4</v>
      </c>
      <c r="CY57" s="60">
        <v>2156.2</v>
      </c>
      <c r="CZ57" s="60">
        <v>3153.4</v>
      </c>
      <c r="DA57" s="60"/>
      <c r="DB57" s="141">
        <f t="shared" si="48"/>
        <v>7869.1</v>
      </c>
      <c r="DC57" s="143">
        <f t="shared" si="49"/>
        <v>3648.9</v>
      </c>
      <c r="DD57" s="143">
        <f t="shared" si="50"/>
        <v>1720.5</v>
      </c>
      <c r="DE57" s="143">
        <f t="shared" si="51"/>
        <v>770.9</v>
      </c>
      <c r="DF57" s="143">
        <f t="shared" si="52"/>
        <v>1728.8</v>
      </c>
      <c r="DG57" s="60">
        <v>660.5</v>
      </c>
      <c r="DH57" s="60">
        <v>1323.9</v>
      </c>
      <c r="DI57" s="60">
        <v>1664.5</v>
      </c>
      <c r="DJ57" s="60">
        <v>587.9</v>
      </c>
      <c r="DK57" s="60">
        <v>439.5</v>
      </c>
      <c r="DL57" s="60">
        <v>693.1</v>
      </c>
      <c r="DM57" s="60">
        <v>134</v>
      </c>
      <c r="DN57" s="60">
        <v>146.5</v>
      </c>
      <c r="DO57" s="60">
        <v>490.4</v>
      </c>
      <c r="DP57" s="60">
        <v>414.5</v>
      </c>
      <c r="DQ57" s="60">
        <v>658.3</v>
      </c>
      <c r="DR57" s="60">
        <v>656</v>
      </c>
      <c r="DS57" s="60"/>
      <c r="DT57" s="141">
        <f t="shared" si="53"/>
        <v>7260.8</v>
      </c>
      <c r="DU57" s="143">
        <f t="shared" si="54"/>
        <v>1267.9</v>
      </c>
      <c r="DV57" s="143">
        <f t="shared" si="55"/>
        <v>1477.3</v>
      </c>
      <c r="DW57" s="143">
        <f t="shared" si="56"/>
        <v>1031.9</v>
      </c>
      <c r="DX57" s="143">
        <f t="shared" si="57"/>
        <v>3483.7</v>
      </c>
      <c r="DY57" s="60">
        <v>266.8</v>
      </c>
      <c r="DZ57" s="60">
        <v>200.7</v>
      </c>
      <c r="EA57" s="60">
        <v>800.4</v>
      </c>
      <c r="EB57" s="60">
        <v>217.6</v>
      </c>
      <c r="EC57" s="60">
        <v>127.7</v>
      </c>
      <c r="ED57" s="60">
        <v>1132</v>
      </c>
      <c r="EE57" s="60">
        <v>121.6</v>
      </c>
      <c r="EF57" s="60">
        <v>151.5</v>
      </c>
      <c r="EG57" s="60">
        <v>758.8</v>
      </c>
      <c r="EH57" s="60">
        <v>501.6</v>
      </c>
      <c r="EI57" s="60">
        <v>1218.8</v>
      </c>
      <c r="EJ57" s="60">
        <v>1763.3</v>
      </c>
      <c r="EK57" s="60"/>
      <c r="EL57" s="145">
        <f t="shared" si="58"/>
        <v>5545.5</v>
      </c>
      <c r="EM57" s="144">
        <f t="shared" si="59"/>
        <v>1524.2</v>
      </c>
      <c r="EN57" s="144">
        <f t="shared" si="60"/>
        <v>1111.9</v>
      </c>
      <c r="EO57" s="144">
        <f t="shared" si="61"/>
        <v>357.8</v>
      </c>
      <c r="EP57" s="144">
        <f t="shared" si="62"/>
        <v>2551.6</v>
      </c>
      <c r="EQ57" s="60">
        <v>51.6</v>
      </c>
      <c r="ER57" s="60">
        <v>292.4</v>
      </c>
      <c r="ES57" s="60">
        <v>1180.2</v>
      </c>
      <c r="ET57" s="60">
        <v>328</v>
      </c>
      <c r="EU57" s="60">
        <v>495.5</v>
      </c>
      <c r="EV57" s="60">
        <v>288.4</v>
      </c>
      <c r="EW57" s="60">
        <v>94</v>
      </c>
      <c r="EX57" s="60">
        <v>114.4</v>
      </c>
      <c r="EY57" s="60">
        <v>149.4</v>
      </c>
      <c r="EZ57" s="60">
        <v>255.3</v>
      </c>
      <c r="FA57" s="61">
        <v>1019.2</v>
      </c>
      <c r="FB57" s="60">
        <v>1277.1</v>
      </c>
      <c r="FC57" s="60"/>
      <c r="FD57" s="145">
        <f t="shared" si="63"/>
        <v>1814.2</v>
      </c>
      <c r="FE57" s="144">
        <f t="shared" si="64"/>
        <v>924.3</v>
      </c>
      <c r="FF57" s="144">
        <f t="shared" si="65"/>
        <v>327.9</v>
      </c>
      <c r="FG57" s="144">
        <f t="shared" si="66"/>
        <v>299.9</v>
      </c>
      <c r="FH57" s="144">
        <f t="shared" si="67"/>
        <v>262.1</v>
      </c>
      <c r="FI57" s="60">
        <v>209.3</v>
      </c>
      <c r="FJ57" s="60">
        <v>468.4</v>
      </c>
      <c r="FK57" s="60">
        <v>246.6</v>
      </c>
      <c r="FL57" s="60">
        <v>96.4</v>
      </c>
      <c r="FM57" s="60">
        <v>119.6</v>
      </c>
      <c r="FN57" s="60">
        <v>111.9</v>
      </c>
      <c r="FO57" s="60">
        <v>142.7</v>
      </c>
      <c r="FP57" s="60">
        <v>67.7</v>
      </c>
      <c r="FQ57" s="60">
        <v>89.5</v>
      </c>
      <c r="FR57" s="60">
        <v>122.7</v>
      </c>
      <c r="FS57" s="60">
        <v>81.9</v>
      </c>
      <c r="FT57" s="60">
        <v>57.5</v>
      </c>
      <c r="FU57" s="148"/>
      <c r="FV57" s="147">
        <f t="shared" si="68"/>
        <v>1250.4</v>
      </c>
      <c r="FW57" s="143">
        <f>SUM(GA57:GC57)</f>
        <v>273.6</v>
      </c>
      <c r="FX57" s="143">
        <f>SUM(GD57:GF57)</f>
        <v>242.8</v>
      </c>
      <c r="FY57" s="143">
        <f>SUM(GG57:GI57)</f>
        <v>345.5</v>
      </c>
      <c r="FZ57" s="143">
        <f t="shared" si="69"/>
        <v>388.5</v>
      </c>
      <c r="GA57" s="60">
        <v>74.4</v>
      </c>
      <c r="GB57" s="61">
        <v>93.2</v>
      </c>
      <c r="GC57" s="60">
        <v>106</v>
      </c>
      <c r="GD57" s="60">
        <v>102.8</v>
      </c>
      <c r="GE57" s="60">
        <v>108.5</v>
      </c>
      <c r="GF57" s="60">
        <v>31.5</v>
      </c>
      <c r="GG57" s="60">
        <v>106.2</v>
      </c>
      <c r="GH57" s="60">
        <v>116.3</v>
      </c>
      <c r="GI57" s="60">
        <v>123</v>
      </c>
      <c r="GJ57" s="60">
        <v>72.8</v>
      </c>
      <c r="GK57" s="60">
        <v>135.6</v>
      </c>
      <c r="GL57" s="60">
        <v>180.1</v>
      </c>
      <c r="GM57" s="148"/>
      <c r="GN57" s="149">
        <f t="shared" si="70"/>
        <v>1938.3</v>
      </c>
      <c r="GO57" s="143">
        <f aca="true" t="shared" si="83" ref="GO57:GO62">SUM(GS57:GU57)</f>
        <v>425.8</v>
      </c>
      <c r="GP57" s="143">
        <f t="shared" si="71"/>
        <v>477.7</v>
      </c>
      <c r="GQ57" s="143">
        <f t="shared" si="72"/>
        <v>466.8</v>
      </c>
      <c r="GR57" s="143">
        <f t="shared" si="73"/>
        <v>568</v>
      </c>
      <c r="GS57" s="61">
        <v>115.4</v>
      </c>
      <c r="GT57" s="60">
        <v>138.7</v>
      </c>
      <c r="GU57" s="60">
        <v>171.7</v>
      </c>
      <c r="GV57" s="60">
        <v>187.8</v>
      </c>
      <c r="GW57" s="60">
        <v>156.2</v>
      </c>
      <c r="GX57" s="60">
        <v>133.7</v>
      </c>
      <c r="GY57" s="60">
        <v>131</v>
      </c>
      <c r="GZ57" s="61">
        <v>182.8</v>
      </c>
      <c r="HA57" s="60">
        <v>153</v>
      </c>
      <c r="HB57" s="60">
        <v>135.9</v>
      </c>
      <c r="HC57" s="150">
        <v>186.6</v>
      </c>
      <c r="HD57" s="60">
        <v>245.5</v>
      </c>
      <c r="HE57" s="148"/>
      <c r="HF57" s="149">
        <f t="shared" si="74"/>
        <v>2346.5</v>
      </c>
      <c r="HG57" s="60">
        <f t="shared" si="75"/>
        <v>601.5</v>
      </c>
      <c r="HH57" s="60">
        <f t="shared" si="76"/>
        <v>574.6</v>
      </c>
      <c r="HI57" s="60">
        <f t="shared" si="77"/>
        <v>652.6</v>
      </c>
      <c r="HJ57" s="60">
        <f t="shared" si="78"/>
        <v>517.8</v>
      </c>
      <c r="HK57" s="60">
        <v>199.1</v>
      </c>
      <c r="HL57" s="60">
        <v>186.5</v>
      </c>
      <c r="HM57" s="60">
        <v>215.9</v>
      </c>
      <c r="HN57" s="60">
        <v>247.3</v>
      </c>
      <c r="HO57" s="60">
        <v>97.1</v>
      </c>
      <c r="HP57" s="61">
        <v>230.2</v>
      </c>
      <c r="HQ57" s="61">
        <v>265.6</v>
      </c>
      <c r="HR57" s="60">
        <v>276.4</v>
      </c>
      <c r="HS57" s="60">
        <v>110.6</v>
      </c>
      <c r="HT57" s="60">
        <v>163.8</v>
      </c>
      <c r="HU57" s="60">
        <v>181.6</v>
      </c>
      <c r="HV57" s="60">
        <v>172.4</v>
      </c>
      <c r="HW57" s="151"/>
      <c r="HX57" s="149">
        <f t="shared" si="0"/>
        <v>1679.9</v>
      </c>
      <c r="HY57" s="143">
        <f t="shared" si="79"/>
        <v>361.6</v>
      </c>
      <c r="HZ57" s="143">
        <f t="shared" si="80"/>
        <v>481.1</v>
      </c>
      <c r="IA57" s="143">
        <f t="shared" si="81"/>
        <v>526.5</v>
      </c>
      <c r="IB57" s="143">
        <f t="shared" si="82"/>
        <v>310.7</v>
      </c>
      <c r="IC57" s="60">
        <v>47.4</v>
      </c>
      <c r="ID57" s="60">
        <v>79.2</v>
      </c>
      <c r="IE57" s="60">
        <v>235</v>
      </c>
      <c r="IF57" s="60">
        <v>218.5</v>
      </c>
      <c r="IG57" s="60">
        <v>206.6</v>
      </c>
      <c r="IH57" s="60">
        <v>56</v>
      </c>
      <c r="II57" s="60">
        <v>243.3</v>
      </c>
      <c r="IJ57" s="60">
        <v>139.7</v>
      </c>
      <c r="IK57" s="60">
        <v>143.5</v>
      </c>
      <c r="IL57" s="60">
        <v>129.2</v>
      </c>
      <c r="IM57" s="60">
        <v>19</v>
      </c>
      <c r="IN57" s="60">
        <v>162.5</v>
      </c>
      <c r="IO57" s="86"/>
      <c r="IP57" s="3"/>
    </row>
    <row r="58" spans="1:250" ht="12.75" customHeight="1">
      <c r="A58" s="189" t="s">
        <v>40</v>
      </c>
      <c r="B58" s="177" t="s">
        <v>130</v>
      </c>
      <c r="C58" s="140">
        <f>D58+E58+F58+G58</f>
        <v>48488</v>
      </c>
      <c r="D58" s="64">
        <f>H58+I58+J58</f>
        <v>14834</v>
      </c>
      <c r="E58" s="64">
        <f>K58+L58+M58</f>
        <v>18223</v>
      </c>
      <c r="F58" s="64">
        <f>N58+O58+P58</f>
        <v>6646</v>
      </c>
      <c r="G58" s="64">
        <f>Q58+R58+S58</f>
        <v>8785</v>
      </c>
      <c r="H58" s="64">
        <v>1740</v>
      </c>
      <c r="I58" s="64">
        <v>6204</v>
      </c>
      <c r="J58" s="64">
        <v>6890</v>
      </c>
      <c r="K58" s="64">
        <v>6541</v>
      </c>
      <c r="L58" s="64">
        <v>6354</v>
      </c>
      <c r="M58" s="64">
        <v>5328</v>
      </c>
      <c r="N58" s="64">
        <v>48</v>
      </c>
      <c r="O58" s="64">
        <v>3012</v>
      </c>
      <c r="P58" s="64">
        <v>3586</v>
      </c>
      <c r="Q58" s="64">
        <v>2949</v>
      </c>
      <c r="R58" s="64">
        <v>3780</v>
      </c>
      <c r="S58" s="64">
        <v>2056</v>
      </c>
      <c r="T58" s="155">
        <f>SUM(U58:X58)</f>
        <v>17144</v>
      </c>
      <c r="U58" s="64">
        <f>SUM(Y58:AA58)</f>
        <v>5383.2</v>
      </c>
      <c r="V58" s="64">
        <f>SUM(AB58:AD58)</f>
        <v>3600.2</v>
      </c>
      <c r="W58" s="64">
        <f>SUM(AE58:AG58)</f>
        <v>1423</v>
      </c>
      <c r="X58" s="64">
        <f>SUM(AH58:AJ58)</f>
        <v>6737.6</v>
      </c>
      <c r="Y58" s="64">
        <v>1731.5</v>
      </c>
      <c r="Z58" s="64">
        <v>2108.7</v>
      </c>
      <c r="AA58" s="64">
        <v>1543</v>
      </c>
      <c r="AB58" s="64">
        <v>2571.6</v>
      </c>
      <c r="AC58" s="64">
        <v>51.4</v>
      </c>
      <c r="AD58" s="64">
        <v>977.2</v>
      </c>
      <c r="AE58" s="64">
        <v>394.3</v>
      </c>
      <c r="AF58" s="64">
        <v>17.2</v>
      </c>
      <c r="AG58" s="64">
        <v>1011.5</v>
      </c>
      <c r="AH58" s="64">
        <v>2485.9</v>
      </c>
      <c r="AI58" s="64">
        <v>2468.7</v>
      </c>
      <c r="AJ58" s="64">
        <v>1783</v>
      </c>
      <c r="AK58" s="155">
        <f>SUM(AL58:AO58)</f>
        <v>21219.2</v>
      </c>
      <c r="AL58" s="64">
        <f>SUM(AP58:AR58)</f>
        <v>6003</v>
      </c>
      <c r="AM58" s="64">
        <f>SUM(AS58:AU58)</f>
        <v>5877.9</v>
      </c>
      <c r="AN58" s="64">
        <f>SUM(AV58:AX58)</f>
        <v>2987.8</v>
      </c>
      <c r="AO58" s="64">
        <f>SUM(AY58:BA58)</f>
        <v>6350.5</v>
      </c>
      <c r="AP58" s="64">
        <v>2184.6</v>
      </c>
      <c r="AQ58" s="64">
        <v>2395.9</v>
      </c>
      <c r="AR58" s="64">
        <v>1422.5</v>
      </c>
      <c r="AS58" s="64">
        <v>2228</v>
      </c>
      <c r="AT58" s="64">
        <v>1975.8</v>
      </c>
      <c r="AU58" s="64">
        <v>1674.1</v>
      </c>
      <c r="AV58" s="64">
        <v>35</v>
      </c>
      <c r="AW58" s="64">
        <v>1486.8</v>
      </c>
      <c r="AX58" s="64">
        <v>1466</v>
      </c>
      <c r="AY58" s="64">
        <v>2193.7</v>
      </c>
      <c r="AZ58" s="64">
        <v>2164.1</v>
      </c>
      <c r="BA58" s="64">
        <v>1992.7</v>
      </c>
      <c r="BB58" s="155">
        <f>BC58+BD58+BE58+BF58</f>
        <v>17719</v>
      </c>
      <c r="BC58" s="64">
        <f>BG58+BH58+BI58</f>
        <v>6051.9</v>
      </c>
      <c r="BD58" s="64">
        <f>BJ58+BK58+BL58</f>
        <v>4834.2</v>
      </c>
      <c r="BE58" s="64">
        <f>BM58+BN58+BO58</f>
        <v>1254.4</v>
      </c>
      <c r="BF58" s="64">
        <f>BP58+BQ58+BR58</f>
        <v>5578.5</v>
      </c>
      <c r="BG58" s="60">
        <v>2284.8</v>
      </c>
      <c r="BH58" s="60">
        <v>2261.8</v>
      </c>
      <c r="BI58" s="60">
        <v>1505.3</v>
      </c>
      <c r="BJ58" s="60">
        <v>1618.7</v>
      </c>
      <c r="BK58" s="60">
        <v>1535.9</v>
      </c>
      <c r="BL58" s="60">
        <v>1679.6</v>
      </c>
      <c r="BM58" s="60">
        <v>19.5</v>
      </c>
      <c r="BN58" s="60">
        <v>7.3</v>
      </c>
      <c r="BO58" s="64">
        <v>1227.6</v>
      </c>
      <c r="BP58" s="64">
        <v>1979.8</v>
      </c>
      <c r="BQ58" s="64">
        <v>1952.9</v>
      </c>
      <c r="BR58" s="60">
        <v>1645.8</v>
      </c>
      <c r="BS58" s="141">
        <f>BT58+BU58+BV58+BW58</f>
        <v>12304.9</v>
      </c>
      <c r="BT58" s="60">
        <f>BX58+BY58+BZ58</f>
        <v>4831</v>
      </c>
      <c r="BU58" s="60">
        <f>CA58+CB58+CC58</f>
        <v>3491</v>
      </c>
      <c r="BV58" s="60">
        <f>CD58+CE58+CF58</f>
        <v>30.6</v>
      </c>
      <c r="BW58" s="60">
        <f>CG58+CH58+CI58</f>
        <v>3952.3</v>
      </c>
      <c r="BX58" s="60">
        <v>1711.9</v>
      </c>
      <c r="BY58" s="60">
        <v>1404.4</v>
      </c>
      <c r="BZ58" s="60">
        <v>1714.7</v>
      </c>
      <c r="CA58" s="60">
        <v>1416.8</v>
      </c>
      <c r="CB58" s="60">
        <v>1053.3</v>
      </c>
      <c r="CC58" s="60">
        <v>1020.9</v>
      </c>
      <c r="CD58" s="60">
        <v>14.7</v>
      </c>
      <c r="CE58" s="60">
        <v>11.8</v>
      </c>
      <c r="CF58" s="60">
        <v>4.1</v>
      </c>
      <c r="CG58" s="60">
        <v>1281</v>
      </c>
      <c r="CH58" s="60">
        <v>1459.4</v>
      </c>
      <c r="CI58" s="60">
        <v>1211.9</v>
      </c>
      <c r="CJ58" s="141">
        <f>CK58+CL58+CM58+CN58</f>
        <v>11270.8</v>
      </c>
      <c r="CK58" s="60">
        <f>CO58+CP58+CQ58</f>
        <v>2243.5</v>
      </c>
      <c r="CL58" s="60">
        <f>CR58+CS58+CT58</f>
        <v>425.5</v>
      </c>
      <c r="CM58" s="60">
        <f>CU58+CV58+CW58</f>
        <v>2243.2</v>
      </c>
      <c r="CN58" s="60">
        <f>CX58+CY58+CZ58</f>
        <v>6358.6</v>
      </c>
      <c r="CO58" s="60">
        <v>913.5</v>
      </c>
      <c r="CP58" s="142">
        <v>870.7</v>
      </c>
      <c r="CQ58" s="142">
        <v>459.3</v>
      </c>
      <c r="CR58" s="60">
        <v>12.8</v>
      </c>
      <c r="CS58" s="60">
        <v>6.6</v>
      </c>
      <c r="CT58" s="60">
        <v>406.1</v>
      </c>
      <c r="CU58" s="60">
        <v>678</v>
      </c>
      <c r="CV58" s="60">
        <v>804</v>
      </c>
      <c r="CW58" s="60">
        <v>761.2</v>
      </c>
      <c r="CX58" s="60">
        <v>1613.7</v>
      </c>
      <c r="CY58" s="60">
        <v>2099.8</v>
      </c>
      <c r="CZ58" s="60">
        <v>2645.1</v>
      </c>
      <c r="DA58" s="60"/>
      <c r="DB58" s="141">
        <f t="shared" si="48"/>
        <v>6119.2</v>
      </c>
      <c r="DC58" s="143">
        <f t="shared" si="49"/>
        <v>2982.5</v>
      </c>
      <c r="DD58" s="143">
        <f t="shared" si="50"/>
        <v>1336.6</v>
      </c>
      <c r="DE58" s="143">
        <f t="shared" si="51"/>
        <v>393.6</v>
      </c>
      <c r="DF58" s="143">
        <f t="shared" si="52"/>
        <v>1406.5</v>
      </c>
      <c r="DG58" s="60">
        <v>410.1</v>
      </c>
      <c r="DH58" s="60">
        <v>1065.5</v>
      </c>
      <c r="DI58" s="60">
        <v>1506.9</v>
      </c>
      <c r="DJ58" s="60">
        <v>456.4</v>
      </c>
      <c r="DK58" s="60">
        <v>312.7</v>
      </c>
      <c r="DL58" s="60">
        <v>567.5</v>
      </c>
      <c r="DM58" s="60">
        <v>0.1</v>
      </c>
      <c r="DN58" s="60">
        <v>34.8</v>
      </c>
      <c r="DO58" s="60">
        <v>358.7</v>
      </c>
      <c r="DP58" s="60">
        <v>385</v>
      </c>
      <c r="DQ58" s="60">
        <v>513.5</v>
      </c>
      <c r="DR58" s="60">
        <v>508</v>
      </c>
      <c r="DS58" s="60"/>
      <c r="DT58" s="141">
        <f t="shared" si="53"/>
        <v>5398.1</v>
      </c>
      <c r="DU58" s="143">
        <f t="shared" si="54"/>
        <v>682.7</v>
      </c>
      <c r="DV58" s="143">
        <f t="shared" si="55"/>
        <v>1084.6</v>
      </c>
      <c r="DW58" s="143">
        <f t="shared" si="56"/>
        <v>615.3</v>
      </c>
      <c r="DX58" s="143">
        <f t="shared" si="57"/>
        <v>3015.5</v>
      </c>
      <c r="DY58" s="60">
        <v>4.7</v>
      </c>
      <c r="DZ58" s="60">
        <v>14</v>
      </c>
      <c r="EA58" s="60">
        <v>664</v>
      </c>
      <c r="EB58" s="60">
        <v>82.2</v>
      </c>
      <c r="EC58" s="60">
        <v>5.7</v>
      </c>
      <c r="ED58" s="60">
        <v>996.7</v>
      </c>
      <c r="EE58" s="60">
        <v>1.6</v>
      </c>
      <c r="EF58" s="60">
        <v>13.7</v>
      </c>
      <c r="EG58" s="60">
        <v>600</v>
      </c>
      <c r="EH58" s="60">
        <v>338.3</v>
      </c>
      <c r="EI58" s="60">
        <v>1013.9</v>
      </c>
      <c r="EJ58" s="60">
        <v>1663.3</v>
      </c>
      <c r="EK58" s="60"/>
      <c r="EL58" s="145">
        <f t="shared" si="58"/>
        <v>3630.4</v>
      </c>
      <c r="EM58" s="144">
        <f t="shared" si="59"/>
        <v>1108.4</v>
      </c>
      <c r="EN58" s="144">
        <f t="shared" si="60"/>
        <v>700.9</v>
      </c>
      <c r="EO58" s="144">
        <f t="shared" si="61"/>
        <v>4.8</v>
      </c>
      <c r="EP58" s="144">
        <f t="shared" si="62"/>
        <v>1816.3</v>
      </c>
      <c r="EQ58" s="60">
        <v>6.7</v>
      </c>
      <c r="ER58" s="60">
        <v>202.9</v>
      </c>
      <c r="ES58" s="60">
        <v>898.8</v>
      </c>
      <c r="ET58" s="60">
        <v>177.8</v>
      </c>
      <c r="EU58" s="60">
        <v>336.5</v>
      </c>
      <c r="EV58" s="60">
        <v>186.6</v>
      </c>
      <c r="EW58" s="60">
        <v>3</v>
      </c>
      <c r="EX58" s="60">
        <v>0.7</v>
      </c>
      <c r="EY58" s="60">
        <v>1.1</v>
      </c>
      <c r="EZ58" s="60">
        <v>72.3</v>
      </c>
      <c r="FA58" s="61">
        <v>764.8</v>
      </c>
      <c r="FB58" s="60">
        <v>979.2</v>
      </c>
      <c r="FC58" s="60"/>
      <c r="FD58" s="145">
        <f t="shared" si="63"/>
        <v>552.7</v>
      </c>
      <c r="FE58" s="144">
        <f t="shared" si="64"/>
        <v>552.3</v>
      </c>
      <c r="FF58" s="144">
        <f t="shared" si="65"/>
        <v>0.2</v>
      </c>
      <c r="FG58" s="144">
        <f t="shared" si="66"/>
        <v>0.2</v>
      </c>
      <c r="FH58" s="144">
        <f t="shared" si="67"/>
        <v>0</v>
      </c>
      <c r="FI58" s="60">
        <v>53.9</v>
      </c>
      <c r="FJ58" s="60">
        <v>322.4</v>
      </c>
      <c r="FK58" s="60">
        <v>176</v>
      </c>
      <c r="FL58" s="60">
        <v>0</v>
      </c>
      <c r="FM58" s="60">
        <v>0</v>
      </c>
      <c r="FN58" s="60">
        <v>0.2</v>
      </c>
      <c r="FO58" s="60">
        <v>0</v>
      </c>
      <c r="FP58" s="60">
        <v>0</v>
      </c>
      <c r="FQ58" s="60">
        <v>0.2</v>
      </c>
      <c r="FR58" s="60">
        <v>0</v>
      </c>
      <c r="FS58" s="60">
        <v>0</v>
      </c>
      <c r="FT58" s="60">
        <v>0</v>
      </c>
      <c r="FU58" s="148"/>
      <c r="FV58" s="147">
        <f t="shared" si="68"/>
        <v>49</v>
      </c>
      <c r="FW58" s="143"/>
      <c r="FX58" s="143"/>
      <c r="FY58" s="143"/>
      <c r="FZ58" s="143">
        <f t="shared" si="69"/>
        <v>49</v>
      </c>
      <c r="GA58" s="60">
        <v>0</v>
      </c>
      <c r="GB58" s="61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4">
        <v>49</v>
      </c>
      <c r="GM58" s="148"/>
      <c r="GN58" s="149">
        <f t="shared" si="70"/>
        <v>441.9</v>
      </c>
      <c r="GO58" s="143">
        <f t="shared" si="83"/>
        <v>67.8</v>
      </c>
      <c r="GP58" s="143">
        <f t="shared" si="71"/>
        <v>76.8</v>
      </c>
      <c r="GQ58" s="143">
        <f t="shared" si="72"/>
        <v>86.7</v>
      </c>
      <c r="GR58" s="143">
        <f t="shared" si="73"/>
        <v>210.6</v>
      </c>
      <c r="GS58" s="61">
        <v>12.2</v>
      </c>
      <c r="GT58" s="60">
        <v>29.3</v>
      </c>
      <c r="GU58" s="60">
        <v>26.3</v>
      </c>
      <c r="GV58" s="60">
        <v>35.1</v>
      </c>
      <c r="GW58" s="60">
        <v>19.4</v>
      </c>
      <c r="GX58" s="60">
        <v>22.3</v>
      </c>
      <c r="GY58" s="60">
        <v>33.8</v>
      </c>
      <c r="GZ58" s="61">
        <v>41.2</v>
      </c>
      <c r="HA58" s="60">
        <v>11.7</v>
      </c>
      <c r="HB58" s="60">
        <v>37.8</v>
      </c>
      <c r="HC58" s="150">
        <v>61.9</v>
      </c>
      <c r="HD58" s="64">
        <v>110.9</v>
      </c>
      <c r="HE58" s="164"/>
      <c r="HF58" s="149">
        <f t="shared" si="74"/>
        <v>953.5</v>
      </c>
      <c r="HG58" s="60">
        <f t="shared" si="75"/>
        <v>201.3</v>
      </c>
      <c r="HH58" s="60">
        <f t="shared" si="76"/>
        <v>271.8</v>
      </c>
      <c r="HI58" s="60">
        <f t="shared" si="77"/>
        <v>329.3</v>
      </c>
      <c r="HJ58" s="60">
        <f t="shared" si="78"/>
        <v>151.1</v>
      </c>
      <c r="HK58" s="60">
        <v>25.9</v>
      </c>
      <c r="HL58" s="60">
        <v>51.4</v>
      </c>
      <c r="HM58" s="60">
        <v>124</v>
      </c>
      <c r="HN58" s="60">
        <v>106.1</v>
      </c>
      <c r="HO58" s="60">
        <v>119.6</v>
      </c>
      <c r="HP58" s="61">
        <v>46.1</v>
      </c>
      <c r="HQ58" s="61">
        <v>148.7</v>
      </c>
      <c r="HR58" s="60">
        <v>155.5</v>
      </c>
      <c r="HS58" s="60">
        <v>25.1</v>
      </c>
      <c r="HT58" s="60">
        <v>41.4</v>
      </c>
      <c r="HU58" s="60">
        <v>49.2</v>
      </c>
      <c r="HV58" s="60">
        <v>60.5</v>
      </c>
      <c r="HW58" s="151"/>
      <c r="HX58" s="149">
        <f t="shared" si="0"/>
        <v>481.6</v>
      </c>
      <c r="HY58" s="143">
        <f t="shared" si="79"/>
        <v>60</v>
      </c>
      <c r="HZ58" s="143">
        <f t="shared" si="80"/>
        <v>220</v>
      </c>
      <c r="IA58" s="143">
        <f t="shared" si="81"/>
        <v>201.6</v>
      </c>
      <c r="IB58" s="143">
        <f t="shared" si="82"/>
        <v>0</v>
      </c>
      <c r="IC58" s="60">
        <v>0</v>
      </c>
      <c r="ID58" s="60">
        <v>0</v>
      </c>
      <c r="IE58" s="60">
        <v>60</v>
      </c>
      <c r="IF58" s="60">
        <v>150</v>
      </c>
      <c r="IG58" s="60">
        <v>70</v>
      </c>
      <c r="IH58" s="60">
        <v>0</v>
      </c>
      <c r="II58" s="60">
        <v>131.8</v>
      </c>
      <c r="IJ58" s="60">
        <v>69.8</v>
      </c>
      <c r="IK58" s="60">
        <v>0</v>
      </c>
      <c r="IL58" s="60">
        <v>0</v>
      </c>
      <c r="IM58" s="60">
        <v>0</v>
      </c>
      <c r="IN58" s="60">
        <v>0</v>
      </c>
      <c r="IO58" s="86"/>
      <c r="IP58" s="3"/>
    </row>
    <row r="59" spans="1:250" ht="12.75" customHeight="1">
      <c r="A59" s="189" t="s">
        <v>41</v>
      </c>
      <c r="B59" s="177" t="s">
        <v>130</v>
      </c>
      <c r="C59" s="140">
        <f>D59+E59+F59+G59</f>
        <v>3263</v>
      </c>
      <c r="D59" s="64">
        <f>H59+I59+J59</f>
        <v>1083</v>
      </c>
      <c r="E59" s="64">
        <f>K59+L59+M59</f>
        <v>837</v>
      </c>
      <c r="F59" s="64">
        <f>N59+O59+P59</f>
        <v>605</v>
      </c>
      <c r="G59" s="64">
        <f>Q59+R59+S59</f>
        <v>738</v>
      </c>
      <c r="H59" s="64">
        <v>307</v>
      </c>
      <c r="I59" s="64">
        <v>332</v>
      </c>
      <c r="J59" s="64">
        <v>444</v>
      </c>
      <c r="K59" s="64">
        <v>440</v>
      </c>
      <c r="L59" s="64">
        <v>193</v>
      </c>
      <c r="M59" s="64">
        <v>204</v>
      </c>
      <c r="N59" s="64">
        <v>196</v>
      </c>
      <c r="O59" s="64">
        <v>205</v>
      </c>
      <c r="P59" s="64">
        <v>204</v>
      </c>
      <c r="Q59" s="64">
        <v>217</v>
      </c>
      <c r="R59" s="64">
        <v>260</v>
      </c>
      <c r="S59" s="64">
        <v>261</v>
      </c>
      <c r="T59" s="155">
        <f>SUM(U59:X59)</f>
        <v>2017</v>
      </c>
      <c r="U59" s="64">
        <f>SUM(Y59:AA59)</f>
        <v>821</v>
      </c>
      <c r="V59" s="64">
        <f>SUM(AB59:AD59)</f>
        <v>346</v>
      </c>
      <c r="W59" s="64">
        <f>SUM(AE59:AG59)</f>
        <v>388</v>
      </c>
      <c r="X59" s="64">
        <f>SUM(AH59:AJ59)</f>
        <v>462</v>
      </c>
      <c r="Y59" s="64">
        <v>317</v>
      </c>
      <c r="Z59" s="64">
        <v>338</v>
      </c>
      <c r="AA59" s="64">
        <v>166</v>
      </c>
      <c r="AB59" s="64">
        <v>130</v>
      </c>
      <c r="AC59" s="64">
        <v>39</v>
      </c>
      <c r="AD59" s="64">
        <v>177</v>
      </c>
      <c r="AE59" s="64">
        <v>138</v>
      </c>
      <c r="AF59" s="64">
        <v>125</v>
      </c>
      <c r="AG59" s="64">
        <v>125</v>
      </c>
      <c r="AH59" s="64">
        <v>146</v>
      </c>
      <c r="AI59" s="64">
        <v>154</v>
      </c>
      <c r="AJ59" s="64">
        <v>162</v>
      </c>
      <c r="AK59" s="155">
        <f>SUM(AL59:AO59)</f>
        <v>2046</v>
      </c>
      <c r="AL59" s="64">
        <f>SUM(AP59:AR59)</f>
        <v>842</v>
      </c>
      <c r="AM59" s="64">
        <f>SUM(AS59:AU59)</f>
        <v>350</v>
      </c>
      <c r="AN59" s="64">
        <f>SUM(AV59:AX59)</f>
        <v>364</v>
      </c>
      <c r="AO59" s="64">
        <f>SUM(AY59:BA59)</f>
        <v>490</v>
      </c>
      <c r="AP59" s="64">
        <v>325</v>
      </c>
      <c r="AQ59" s="64">
        <v>175</v>
      </c>
      <c r="AR59" s="64">
        <v>342</v>
      </c>
      <c r="AS59" s="64">
        <v>134</v>
      </c>
      <c r="AT59" s="64">
        <v>39</v>
      </c>
      <c r="AU59" s="64">
        <v>177</v>
      </c>
      <c r="AV59" s="64">
        <v>73</v>
      </c>
      <c r="AW59" s="64">
        <v>148</v>
      </c>
      <c r="AX59" s="64">
        <v>143</v>
      </c>
      <c r="AY59" s="64">
        <v>147</v>
      </c>
      <c r="AZ59" s="64">
        <v>174</v>
      </c>
      <c r="BA59" s="64">
        <v>169</v>
      </c>
      <c r="BB59" s="155">
        <f>BC59+BD59+BE59+BF59</f>
        <v>2226</v>
      </c>
      <c r="BC59" s="64">
        <f>BG59+BH59+BI59</f>
        <v>600</v>
      </c>
      <c r="BD59" s="64">
        <f>BJ59+BK59+BL59</f>
        <v>447</v>
      </c>
      <c r="BE59" s="64">
        <f>BM59+BN59+BO59</f>
        <v>560</v>
      </c>
      <c r="BF59" s="64">
        <f>BP59+BQ59+BR59</f>
        <v>619</v>
      </c>
      <c r="BG59" s="60">
        <v>224</v>
      </c>
      <c r="BH59" s="60">
        <v>195</v>
      </c>
      <c r="BI59" s="60">
        <v>181</v>
      </c>
      <c r="BJ59" s="60">
        <v>148</v>
      </c>
      <c r="BK59" s="60">
        <v>130</v>
      </c>
      <c r="BL59" s="60">
        <v>169</v>
      </c>
      <c r="BM59" s="60">
        <v>125</v>
      </c>
      <c r="BN59" s="60">
        <v>181</v>
      </c>
      <c r="BO59" s="64">
        <v>254</v>
      </c>
      <c r="BP59" s="64">
        <v>236</v>
      </c>
      <c r="BQ59" s="64">
        <v>213</v>
      </c>
      <c r="BR59" s="60">
        <v>170</v>
      </c>
      <c r="BS59" s="141">
        <f>BT59+BU59+BV59+BW59</f>
        <v>1481</v>
      </c>
      <c r="BT59" s="60">
        <f>BX59+BY59+BZ59</f>
        <v>459</v>
      </c>
      <c r="BU59" s="60">
        <f>CA59+CB59+CC59</f>
        <v>204</v>
      </c>
      <c r="BV59" s="60">
        <f>CD59+CE59+CF59</f>
        <v>562</v>
      </c>
      <c r="BW59" s="60">
        <f>CG59+CH59+CI59</f>
        <v>256</v>
      </c>
      <c r="BX59" s="60">
        <v>196</v>
      </c>
      <c r="BY59" s="60">
        <v>155</v>
      </c>
      <c r="BZ59" s="60">
        <v>108</v>
      </c>
      <c r="CA59" s="60">
        <v>60</v>
      </c>
      <c r="CB59" s="60">
        <v>53</v>
      </c>
      <c r="CC59" s="60">
        <v>91</v>
      </c>
      <c r="CD59" s="60">
        <v>170</v>
      </c>
      <c r="CE59" s="60">
        <v>230</v>
      </c>
      <c r="CF59" s="60">
        <v>162</v>
      </c>
      <c r="CG59" s="60">
        <v>91</v>
      </c>
      <c r="CH59" s="60">
        <v>72</v>
      </c>
      <c r="CI59" s="60">
        <v>93</v>
      </c>
      <c r="CJ59" s="141">
        <f>CK59+CL59+CM59+CN59</f>
        <v>700</v>
      </c>
      <c r="CK59" s="60">
        <f>CO59+CP59+CQ59</f>
        <v>181</v>
      </c>
      <c r="CL59" s="60">
        <f>CR59+CS59+CT59</f>
        <v>51</v>
      </c>
      <c r="CM59" s="60">
        <f>CU59+CV59+CW59</f>
        <v>147</v>
      </c>
      <c r="CN59" s="60">
        <f>CX59+CY59+CZ59</f>
        <v>321</v>
      </c>
      <c r="CO59" s="60">
        <v>62</v>
      </c>
      <c r="CP59" s="142">
        <v>51</v>
      </c>
      <c r="CQ59" s="142">
        <v>68</v>
      </c>
      <c r="CR59" s="60">
        <v>23</v>
      </c>
      <c r="CS59" s="60">
        <v>11</v>
      </c>
      <c r="CT59" s="60">
        <v>17</v>
      </c>
      <c r="CU59" s="60">
        <v>32</v>
      </c>
      <c r="CV59" s="60">
        <v>67</v>
      </c>
      <c r="CW59" s="60">
        <v>48</v>
      </c>
      <c r="CX59" s="60">
        <v>95</v>
      </c>
      <c r="CY59" s="60">
        <v>134</v>
      </c>
      <c r="CZ59" s="60">
        <v>92</v>
      </c>
      <c r="DA59" s="60"/>
      <c r="DB59" s="141">
        <f t="shared" si="48"/>
        <v>750</v>
      </c>
      <c r="DC59" s="143">
        <f t="shared" si="49"/>
        <v>181</v>
      </c>
      <c r="DD59" s="143">
        <f t="shared" si="50"/>
        <v>155</v>
      </c>
      <c r="DE59" s="143">
        <f t="shared" si="51"/>
        <v>203</v>
      </c>
      <c r="DF59" s="143">
        <f t="shared" si="52"/>
        <v>211</v>
      </c>
      <c r="DG59" s="60">
        <v>69</v>
      </c>
      <c r="DH59" s="60">
        <v>59</v>
      </c>
      <c r="DI59" s="60">
        <v>53</v>
      </c>
      <c r="DJ59" s="60">
        <v>46</v>
      </c>
      <c r="DK59" s="60">
        <v>49</v>
      </c>
      <c r="DL59" s="60">
        <v>60</v>
      </c>
      <c r="DM59" s="60">
        <v>60</v>
      </c>
      <c r="DN59" s="60">
        <v>75</v>
      </c>
      <c r="DO59" s="60">
        <v>68</v>
      </c>
      <c r="DP59" s="60">
        <v>75</v>
      </c>
      <c r="DQ59" s="60">
        <v>86</v>
      </c>
      <c r="DR59" s="60">
        <v>50</v>
      </c>
      <c r="DS59" s="60"/>
      <c r="DT59" s="141">
        <f t="shared" si="53"/>
        <v>477</v>
      </c>
      <c r="DU59" s="143">
        <f t="shared" si="54"/>
        <v>180</v>
      </c>
      <c r="DV59" s="143">
        <f t="shared" si="55"/>
        <v>44</v>
      </c>
      <c r="DW59" s="143">
        <f t="shared" si="56"/>
        <v>138</v>
      </c>
      <c r="DX59" s="143">
        <f t="shared" si="57"/>
        <v>115</v>
      </c>
      <c r="DY59" s="60">
        <v>69</v>
      </c>
      <c r="DZ59" s="60">
        <v>60</v>
      </c>
      <c r="EA59" s="60">
        <v>51</v>
      </c>
      <c r="EB59" s="60">
        <v>20</v>
      </c>
      <c r="EC59" s="60">
        <v>8</v>
      </c>
      <c r="ED59" s="60">
        <v>16</v>
      </c>
      <c r="EE59" s="60">
        <v>34</v>
      </c>
      <c r="EF59" s="60">
        <v>49</v>
      </c>
      <c r="EG59" s="60">
        <v>55</v>
      </c>
      <c r="EH59" s="60">
        <v>44</v>
      </c>
      <c r="EI59" s="60">
        <v>50</v>
      </c>
      <c r="EJ59" s="60">
        <v>21</v>
      </c>
      <c r="EK59" s="60"/>
      <c r="EL59" s="141">
        <f t="shared" si="58"/>
        <v>373.7</v>
      </c>
      <c r="EM59" s="144">
        <f t="shared" si="59"/>
        <v>64.5</v>
      </c>
      <c r="EN59" s="144">
        <f t="shared" si="60"/>
        <v>67.2</v>
      </c>
      <c r="EO59" s="144">
        <f t="shared" si="61"/>
        <v>132.9</v>
      </c>
      <c r="EP59" s="144">
        <f t="shared" si="62"/>
        <v>109.1</v>
      </c>
      <c r="EQ59" s="60">
        <v>5.2</v>
      </c>
      <c r="ER59" s="60">
        <v>41.1</v>
      </c>
      <c r="ES59" s="60">
        <v>18.2</v>
      </c>
      <c r="ET59" s="60">
        <v>42.5</v>
      </c>
      <c r="EU59" s="60">
        <v>21.7</v>
      </c>
      <c r="EV59" s="60">
        <v>3</v>
      </c>
      <c r="EW59" s="60">
        <v>26</v>
      </c>
      <c r="EX59" s="60">
        <v>51.9</v>
      </c>
      <c r="EY59" s="60">
        <v>55</v>
      </c>
      <c r="EZ59" s="60">
        <v>46.8</v>
      </c>
      <c r="FA59" s="61">
        <v>45.2</v>
      </c>
      <c r="FB59" s="60">
        <v>17.1</v>
      </c>
      <c r="FC59" s="60"/>
      <c r="FD59" s="145">
        <f t="shared" si="63"/>
        <v>301.6</v>
      </c>
      <c r="FE59" s="144">
        <f t="shared" si="64"/>
        <v>29.1</v>
      </c>
      <c r="FF59" s="144">
        <f t="shared" si="65"/>
        <v>79.3</v>
      </c>
      <c r="FG59" s="144">
        <f t="shared" si="66"/>
        <v>67.1</v>
      </c>
      <c r="FH59" s="144">
        <f t="shared" si="67"/>
        <v>126.1</v>
      </c>
      <c r="FI59" s="60">
        <v>15.9</v>
      </c>
      <c r="FJ59" s="60">
        <v>13.2</v>
      </c>
      <c r="FK59" s="60">
        <v>0</v>
      </c>
      <c r="FL59" s="60">
        <v>6.8</v>
      </c>
      <c r="FM59" s="60">
        <v>43.5</v>
      </c>
      <c r="FN59" s="60">
        <v>29</v>
      </c>
      <c r="FO59" s="60">
        <v>42.7</v>
      </c>
      <c r="FP59" s="60">
        <v>24.4</v>
      </c>
      <c r="FQ59" s="60">
        <v>0</v>
      </c>
      <c r="FR59" s="60">
        <v>44.7</v>
      </c>
      <c r="FS59" s="60">
        <v>42.9</v>
      </c>
      <c r="FT59" s="60">
        <v>38.5</v>
      </c>
      <c r="FU59" s="148"/>
      <c r="FV59" s="147">
        <f t="shared" si="68"/>
        <v>591.2</v>
      </c>
      <c r="FW59" s="143">
        <f>SUM(GA59:GC59)</f>
        <v>111.4</v>
      </c>
      <c r="FX59" s="143">
        <f>SUM(GD59:GF59)</f>
        <v>157.8</v>
      </c>
      <c r="FY59" s="143">
        <f>SUM(GG59:GI59)</f>
        <v>133.5</v>
      </c>
      <c r="FZ59" s="143">
        <f t="shared" si="69"/>
        <v>188.5</v>
      </c>
      <c r="GA59" s="60">
        <v>16.2</v>
      </c>
      <c r="GB59" s="61">
        <v>40.2</v>
      </c>
      <c r="GC59" s="60">
        <v>55</v>
      </c>
      <c r="GD59" s="60">
        <v>60.8</v>
      </c>
      <c r="GE59" s="60">
        <v>65.5</v>
      </c>
      <c r="GF59" s="60">
        <v>31.5</v>
      </c>
      <c r="GG59" s="60">
        <v>32.2</v>
      </c>
      <c r="GH59" s="60">
        <v>43.3</v>
      </c>
      <c r="GI59" s="60">
        <v>58</v>
      </c>
      <c r="GJ59" s="60">
        <v>60.8</v>
      </c>
      <c r="GK59" s="60">
        <v>76.6</v>
      </c>
      <c r="GL59" s="60">
        <v>51.1</v>
      </c>
      <c r="GM59" s="148"/>
      <c r="GN59" s="149">
        <f t="shared" si="70"/>
        <v>634.3</v>
      </c>
      <c r="GO59" s="143">
        <f t="shared" si="83"/>
        <v>157.5</v>
      </c>
      <c r="GP59" s="143">
        <f t="shared" si="71"/>
        <v>184.3</v>
      </c>
      <c r="GQ59" s="143">
        <f t="shared" si="72"/>
        <v>185.7</v>
      </c>
      <c r="GR59" s="143">
        <f t="shared" si="73"/>
        <v>106.8</v>
      </c>
      <c r="GS59" s="61">
        <v>35.7</v>
      </c>
      <c r="GT59" s="60">
        <v>60.9</v>
      </c>
      <c r="GU59" s="60">
        <v>60.9</v>
      </c>
      <c r="GV59" s="60">
        <v>61.2</v>
      </c>
      <c r="GW59" s="60">
        <v>61.3</v>
      </c>
      <c r="GX59" s="60">
        <v>61.8</v>
      </c>
      <c r="GY59" s="60">
        <f>3+58.8</f>
        <v>61.8</v>
      </c>
      <c r="GZ59" s="61">
        <v>62.1</v>
      </c>
      <c r="HA59" s="60">
        <v>61.8</v>
      </c>
      <c r="HB59" s="60">
        <v>22.6</v>
      </c>
      <c r="HC59" s="150">
        <v>46.2</v>
      </c>
      <c r="HD59" s="60">
        <v>38</v>
      </c>
      <c r="HE59" s="148"/>
      <c r="HF59" s="149">
        <f t="shared" si="74"/>
        <v>284</v>
      </c>
      <c r="HG59" s="60">
        <f t="shared" si="75"/>
        <v>121.2</v>
      </c>
      <c r="HH59" s="60">
        <f t="shared" si="76"/>
        <v>31.8</v>
      </c>
      <c r="HI59" s="60">
        <f t="shared" si="77"/>
        <v>50.3</v>
      </c>
      <c r="HJ59" s="60">
        <f t="shared" si="78"/>
        <v>80.7</v>
      </c>
      <c r="HK59" s="60">
        <v>38.2</v>
      </c>
      <c r="HL59" s="60">
        <v>57.1</v>
      </c>
      <c r="HM59" s="60">
        <v>25.9</v>
      </c>
      <c r="HN59" s="60">
        <v>12.2</v>
      </c>
      <c r="HO59" s="60">
        <v>9.5</v>
      </c>
      <c r="HP59" s="61">
        <v>10.1</v>
      </c>
      <c r="HQ59" s="61">
        <v>22.9</v>
      </c>
      <c r="HR59" s="60">
        <v>22.9</v>
      </c>
      <c r="HS59" s="60">
        <v>4.5</v>
      </c>
      <c r="HT59" s="60">
        <v>20.4</v>
      </c>
      <c r="HU59" s="60">
        <v>28.4</v>
      </c>
      <c r="HV59" s="60">
        <v>31.9</v>
      </c>
      <c r="HW59" s="151"/>
      <c r="HX59" s="149">
        <f t="shared" si="0"/>
        <v>200.9</v>
      </c>
      <c r="HY59" s="143">
        <f t="shared" si="79"/>
        <v>72.1</v>
      </c>
      <c r="HZ59" s="143">
        <f t="shared" si="80"/>
        <v>78.9</v>
      </c>
      <c r="IA59" s="143">
        <f t="shared" si="81"/>
        <v>36.4</v>
      </c>
      <c r="IB59" s="143">
        <f t="shared" si="82"/>
        <v>13.5</v>
      </c>
      <c r="IC59" s="60">
        <v>24.4</v>
      </c>
      <c r="ID59" s="60">
        <v>25.2</v>
      </c>
      <c r="IE59" s="60">
        <v>22.5</v>
      </c>
      <c r="IF59" s="60">
        <v>23.6</v>
      </c>
      <c r="IG59" s="60">
        <v>25.5</v>
      </c>
      <c r="IH59" s="60">
        <v>29.8</v>
      </c>
      <c r="II59" s="60">
        <v>22.3</v>
      </c>
      <c r="IJ59" s="60">
        <v>9.6</v>
      </c>
      <c r="IK59" s="60">
        <v>4.5</v>
      </c>
      <c r="IL59" s="60">
        <v>5</v>
      </c>
      <c r="IM59" s="60">
        <v>2.6</v>
      </c>
      <c r="IN59" s="60">
        <v>5.9</v>
      </c>
      <c r="IO59" s="86"/>
      <c r="IP59" s="3"/>
    </row>
    <row r="60" spans="1:250" ht="12.75" customHeight="1">
      <c r="A60" s="189" t="s">
        <v>53</v>
      </c>
      <c r="B60" s="177" t="s">
        <v>130</v>
      </c>
      <c r="C60" s="14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55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155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55"/>
      <c r="BC60" s="64"/>
      <c r="BD60" s="64"/>
      <c r="BE60" s="64"/>
      <c r="BF60" s="64"/>
      <c r="BG60" s="60"/>
      <c r="BH60" s="60"/>
      <c r="BI60" s="60"/>
      <c r="BJ60" s="60"/>
      <c r="BK60" s="60"/>
      <c r="BL60" s="60"/>
      <c r="BM60" s="60"/>
      <c r="BN60" s="60"/>
      <c r="BO60" s="64"/>
      <c r="BP60" s="64"/>
      <c r="BQ60" s="64"/>
      <c r="BR60" s="60"/>
      <c r="BS60" s="14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141"/>
      <c r="CK60" s="60"/>
      <c r="CL60" s="60"/>
      <c r="CM60" s="60"/>
      <c r="CN60" s="60"/>
      <c r="CO60" s="60"/>
      <c r="CP60" s="142"/>
      <c r="CQ60" s="142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141">
        <f t="shared" si="48"/>
        <v>864</v>
      </c>
      <c r="DC60" s="143">
        <f t="shared" si="49"/>
        <v>367</v>
      </c>
      <c r="DD60" s="143">
        <f t="shared" si="50"/>
        <v>270</v>
      </c>
      <c r="DE60" s="143">
        <f t="shared" si="51"/>
        <v>10</v>
      </c>
      <c r="DF60" s="143">
        <f t="shared" si="52"/>
        <v>217</v>
      </c>
      <c r="DG60" s="60">
        <v>103</v>
      </c>
      <c r="DH60" s="60">
        <v>152</v>
      </c>
      <c r="DI60" s="60">
        <v>112</v>
      </c>
      <c r="DJ60" s="60">
        <v>76</v>
      </c>
      <c r="DK60" s="60">
        <v>95</v>
      </c>
      <c r="DL60" s="60">
        <v>99</v>
      </c>
      <c r="DM60" s="60">
        <v>0</v>
      </c>
      <c r="DN60" s="60">
        <v>0</v>
      </c>
      <c r="DO60" s="60">
        <v>10</v>
      </c>
      <c r="DP60" s="60">
        <v>66</v>
      </c>
      <c r="DQ60" s="60">
        <v>53</v>
      </c>
      <c r="DR60" s="60">
        <v>98</v>
      </c>
      <c r="DS60" s="60"/>
      <c r="DT60" s="141">
        <f t="shared" si="53"/>
        <v>1062</v>
      </c>
      <c r="DU60" s="143">
        <f t="shared" si="54"/>
        <v>377</v>
      </c>
      <c r="DV60" s="143">
        <f t="shared" si="55"/>
        <v>289</v>
      </c>
      <c r="DW60" s="143">
        <f t="shared" si="56"/>
        <v>140</v>
      </c>
      <c r="DX60" s="143">
        <f t="shared" si="57"/>
        <v>256</v>
      </c>
      <c r="DY60" s="60">
        <v>123</v>
      </c>
      <c r="DZ60" s="60">
        <v>126</v>
      </c>
      <c r="EA60" s="60">
        <v>128</v>
      </c>
      <c r="EB60" s="60">
        <v>113</v>
      </c>
      <c r="EC60" s="60">
        <v>84</v>
      </c>
      <c r="ED60" s="60">
        <v>92</v>
      </c>
      <c r="EE60" s="60">
        <v>46</v>
      </c>
      <c r="EF60" s="60">
        <v>56</v>
      </c>
      <c r="EG60" s="60">
        <v>38</v>
      </c>
      <c r="EH60" s="60">
        <v>83</v>
      </c>
      <c r="EI60" s="60">
        <v>100</v>
      </c>
      <c r="EJ60" s="60">
        <v>73</v>
      </c>
      <c r="EK60" s="60"/>
      <c r="EL60" s="141">
        <f t="shared" si="58"/>
        <v>1086</v>
      </c>
      <c r="EM60" s="144">
        <f t="shared" si="59"/>
        <v>273</v>
      </c>
      <c r="EN60" s="144">
        <f t="shared" si="60"/>
        <v>298</v>
      </c>
      <c r="EO60" s="144">
        <f t="shared" si="61"/>
        <v>148</v>
      </c>
      <c r="EP60" s="144">
        <f t="shared" si="62"/>
        <v>367</v>
      </c>
      <c r="EQ60" s="60">
        <v>90</v>
      </c>
      <c r="ER60" s="60">
        <v>63</v>
      </c>
      <c r="ES60" s="60">
        <v>120</v>
      </c>
      <c r="ET60" s="60">
        <v>128</v>
      </c>
      <c r="EU60" s="60">
        <v>115</v>
      </c>
      <c r="EV60" s="60">
        <v>55</v>
      </c>
      <c r="EW60" s="60">
        <v>32</v>
      </c>
      <c r="EX60" s="60">
        <v>32</v>
      </c>
      <c r="EY60" s="60">
        <v>84</v>
      </c>
      <c r="EZ60" s="60">
        <v>135</v>
      </c>
      <c r="FA60" s="61">
        <v>104</v>
      </c>
      <c r="FB60" s="60">
        <v>128</v>
      </c>
      <c r="FC60" s="60"/>
      <c r="FD60" s="145">
        <f t="shared" si="63"/>
        <v>909</v>
      </c>
      <c r="FE60" s="144">
        <f t="shared" si="64"/>
        <v>338</v>
      </c>
      <c r="FF60" s="144">
        <f t="shared" si="65"/>
        <v>217</v>
      </c>
      <c r="FG60" s="144">
        <f t="shared" si="66"/>
        <v>218</v>
      </c>
      <c r="FH60" s="144">
        <f t="shared" si="67"/>
        <v>136</v>
      </c>
      <c r="FI60" s="60">
        <v>135</v>
      </c>
      <c r="FJ60" s="60">
        <v>133</v>
      </c>
      <c r="FK60" s="60">
        <v>70</v>
      </c>
      <c r="FL60" s="60">
        <v>63</v>
      </c>
      <c r="FM60" s="60">
        <v>72</v>
      </c>
      <c r="FN60" s="60">
        <v>82</v>
      </c>
      <c r="FO60" s="60">
        <v>100</v>
      </c>
      <c r="FP60" s="60">
        <v>33</v>
      </c>
      <c r="FQ60" s="60">
        <v>85</v>
      </c>
      <c r="FR60" s="60">
        <v>78</v>
      </c>
      <c r="FS60" s="60">
        <v>39</v>
      </c>
      <c r="FT60" s="60">
        <v>19</v>
      </c>
      <c r="FU60" s="148"/>
      <c r="FV60" s="147">
        <f t="shared" si="68"/>
        <v>609</v>
      </c>
      <c r="FW60" s="143">
        <f>SUM(GA60:GC60)</f>
        <v>161</v>
      </c>
      <c r="FX60" s="143">
        <f>SUM(GD60:GF60)</f>
        <v>85</v>
      </c>
      <c r="FY60" s="143">
        <f>SUM(GG60:GI60)</f>
        <v>212</v>
      </c>
      <c r="FZ60" s="143">
        <f t="shared" si="69"/>
        <v>151</v>
      </c>
      <c r="GA60" s="60">
        <v>57</v>
      </c>
      <c r="GB60" s="61">
        <v>53</v>
      </c>
      <c r="GC60" s="60">
        <v>51</v>
      </c>
      <c r="GD60" s="60">
        <v>42</v>
      </c>
      <c r="GE60" s="60">
        <v>43</v>
      </c>
      <c r="GF60" s="60"/>
      <c r="GG60" s="60">
        <v>74</v>
      </c>
      <c r="GH60" s="60">
        <v>73</v>
      </c>
      <c r="GI60" s="60">
        <v>65</v>
      </c>
      <c r="GJ60" s="60">
        <v>12</v>
      </c>
      <c r="GK60" s="60">
        <v>59</v>
      </c>
      <c r="GL60" s="60">
        <v>80</v>
      </c>
      <c r="GM60" s="148"/>
      <c r="GN60" s="149">
        <f t="shared" si="70"/>
        <v>845</v>
      </c>
      <c r="GO60" s="143">
        <f t="shared" si="83"/>
        <v>196</v>
      </c>
      <c r="GP60" s="143">
        <f t="shared" si="71"/>
        <v>212</v>
      </c>
      <c r="GQ60" s="143">
        <f t="shared" si="72"/>
        <v>190</v>
      </c>
      <c r="GR60" s="143">
        <f t="shared" si="73"/>
        <v>247</v>
      </c>
      <c r="GS60" s="61">
        <v>66</v>
      </c>
      <c r="GT60" s="60">
        <v>47</v>
      </c>
      <c r="GU60" s="60">
        <v>83</v>
      </c>
      <c r="GV60" s="60">
        <v>90</v>
      </c>
      <c r="GW60" s="60">
        <v>74</v>
      </c>
      <c r="GX60" s="60">
        <v>48</v>
      </c>
      <c r="GY60" s="60">
        <v>34</v>
      </c>
      <c r="GZ60" s="61">
        <v>78</v>
      </c>
      <c r="HA60" s="60">
        <v>78</v>
      </c>
      <c r="HB60" s="60">
        <v>74</v>
      </c>
      <c r="HC60" s="150">
        <v>77</v>
      </c>
      <c r="HD60" s="60">
        <v>96</v>
      </c>
      <c r="HE60" s="148"/>
      <c r="HF60" s="149">
        <f t="shared" si="74"/>
        <v>1106</v>
      </c>
      <c r="HG60" s="60">
        <f t="shared" si="75"/>
        <v>279</v>
      </c>
      <c r="HH60" s="60">
        <f t="shared" si="76"/>
        <v>271</v>
      </c>
      <c r="HI60" s="60">
        <f t="shared" si="77"/>
        <v>273</v>
      </c>
      <c r="HJ60" s="60">
        <f t="shared" si="78"/>
        <v>283</v>
      </c>
      <c r="HK60" s="60">
        <v>135</v>
      </c>
      <c r="HL60" s="60">
        <v>78</v>
      </c>
      <c r="HM60" s="60">
        <v>66</v>
      </c>
      <c r="HN60" s="60">
        <v>139</v>
      </c>
      <c r="HO60" s="60">
        <v>66</v>
      </c>
      <c r="HP60" s="61">
        <v>66</v>
      </c>
      <c r="HQ60" s="61">
        <v>94</v>
      </c>
      <c r="HR60" s="60">
        <v>98</v>
      </c>
      <c r="HS60" s="60">
        <v>81</v>
      </c>
      <c r="HT60" s="60">
        <v>102</v>
      </c>
      <c r="HU60" s="60">
        <v>104</v>
      </c>
      <c r="HV60" s="60">
        <v>77</v>
      </c>
      <c r="HW60" s="151"/>
      <c r="HX60" s="149">
        <f t="shared" si="0"/>
        <v>951.3</v>
      </c>
      <c r="HY60" s="143">
        <f t="shared" si="79"/>
        <v>227</v>
      </c>
      <c r="HZ60" s="143">
        <f t="shared" si="80"/>
        <v>174</v>
      </c>
      <c r="IA60" s="143">
        <f t="shared" si="81"/>
        <v>275</v>
      </c>
      <c r="IB60" s="143">
        <f t="shared" si="82"/>
        <v>275.3</v>
      </c>
      <c r="IC60" s="60">
        <v>23</v>
      </c>
      <c r="ID60" s="60">
        <v>53</v>
      </c>
      <c r="IE60" s="60">
        <v>151</v>
      </c>
      <c r="IF60" s="60">
        <v>43</v>
      </c>
      <c r="IG60" s="60">
        <v>108</v>
      </c>
      <c r="IH60" s="60">
        <v>23</v>
      </c>
      <c r="II60" s="60">
        <v>85</v>
      </c>
      <c r="IJ60" s="60">
        <v>54</v>
      </c>
      <c r="IK60" s="60">
        <v>136</v>
      </c>
      <c r="IL60" s="60">
        <v>120</v>
      </c>
      <c r="IM60" s="60">
        <v>2.9</v>
      </c>
      <c r="IN60" s="60">
        <v>152.4</v>
      </c>
      <c r="IO60" s="86"/>
      <c r="IP60" s="3"/>
    </row>
    <row r="61" spans="1:249" s="3" customFormat="1" ht="24">
      <c r="A61" s="63" t="s">
        <v>156</v>
      </c>
      <c r="B61" s="176" t="s">
        <v>131</v>
      </c>
      <c r="C61" s="1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6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56"/>
      <c r="BC61" s="9"/>
      <c r="BD61" s="9"/>
      <c r="BE61" s="9"/>
      <c r="BF61" s="9"/>
      <c r="BG61" s="61"/>
      <c r="BH61" s="61"/>
      <c r="BI61" s="61"/>
      <c r="BJ61" s="61"/>
      <c r="BK61" s="61"/>
      <c r="BL61" s="61"/>
      <c r="BM61" s="61"/>
      <c r="BN61" s="61"/>
      <c r="BO61" s="9"/>
      <c r="BP61" s="9"/>
      <c r="BQ61" s="9"/>
      <c r="BR61" s="61"/>
      <c r="BS61" s="14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145"/>
      <c r="CK61" s="61"/>
      <c r="CL61" s="61"/>
      <c r="CM61" s="61"/>
      <c r="CN61" s="61"/>
      <c r="CO61" s="61"/>
      <c r="CP61" s="153"/>
      <c r="CQ61" s="153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145">
        <f t="shared" si="48"/>
        <v>833.6</v>
      </c>
      <c r="DC61" s="144">
        <f t="shared" si="49"/>
        <v>221.8</v>
      </c>
      <c r="DD61" s="144">
        <f t="shared" si="50"/>
        <v>127.2</v>
      </c>
      <c r="DE61" s="144">
        <f t="shared" si="51"/>
        <v>164.3</v>
      </c>
      <c r="DF61" s="144">
        <f t="shared" si="52"/>
        <v>320.3</v>
      </c>
      <c r="DG61" s="61">
        <v>80.5</v>
      </c>
      <c r="DH61" s="61">
        <v>80.5</v>
      </c>
      <c r="DI61" s="61">
        <v>60.8</v>
      </c>
      <c r="DJ61" s="61">
        <v>30.6</v>
      </c>
      <c r="DK61" s="61">
        <v>39.9</v>
      </c>
      <c r="DL61" s="61">
        <v>56.7</v>
      </c>
      <c r="DM61" s="61">
        <v>21.6</v>
      </c>
      <c r="DN61" s="61">
        <v>46.8</v>
      </c>
      <c r="DO61" s="61">
        <v>95.9</v>
      </c>
      <c r="DP61" s="61">
        <v>96.8</v>
      </c>
      <c r="DQ61" s="61">
        <v>142.6</v>
      </c>
      <c r="DR61" s="61">
        <v>80.9</v>
      </c>
      <c r="DS61" s="61"/>
      <c r="DT61" s="145">
        <f t="shared" si="53"/>
        <v>752.2</v>
      </c>
      <c r="DU61" s="144">
        <f t="shared" si="54"/>
        <v>173.4</v>
      </c>
      <c r="DV61" s="144">
        <f t="shared" si="55"/>
        <v>62.3</v>
      </c>
      <c r="DW61" s="144">
        <f t="shared" si="56"/>
        <v>69.1</v>
      </c>
      <c r="DX61" s="144">
        <f t="shared" si="57"/>
        <v>447.4</v>
      </c>
      <c r="DY61" s="61">
        <v>61.1</v>
      </c>
      <c r="DZ61" s="61">
        <v>78</v>
      </c>
      <c r="EA61" s="61">
        <v>34.3</v>
      </c>
      <c r="EB61" s="61">
        <v>24.8</v>
      </c>
      <c r="EC61" s="61">
        <v>12.3</v>
      </c>
      <c r="ED61" s="61">
        <v>25.2</v>
      </c>
      <c r="EE61" s="61">
        <v>12.1</v>
      </c>
      <c r="EF61" s="61">
        <v>9.9</v>
      </c>
      <c r="EG61" s="61">
        <v>47.1</v>
      </c>
      <c r="EH61" s="61">
        <v>85.9</v>
      </c>
      <c r="EI61" s="61">
        <v>140.9</v>
      </c>
      <c r="EJ61" s="61">
        <v>220.6</v>
      </c>
      <c r="EK61" s="61"/>
      <c r="EL61" s="145">
        <f t="shared" si="58"/>
        <v>1220</v>
      </c>
      <c r="EM61" s="144">
        <f t="shared" si="59"/>
        <v>393.5</v>
      </c>
      <c r="EN61" s="144">
        <f t="shared" si="60"/>
        <v>361.4</v>
      </c>
      <c r="EO61" s="144">
        <f t="shared" si="61"/>
        <v>177.1</v>
      </c>
      <c r="EP61" s="144">
        <f t="shared" si="62"/>
        <v>288</v>
      </c>
      <c r="EQ61" s="61">
        <v>155.2</v>
      </c>
      <c r="ER61" s="61">
        <v>146</v>
      </c>
      <c r="ES61" s="61">
        <v>92.3</v>
      </c>
      <c r="ET61" s="61">
        <v>170.4</v>
      </c>
      <c r="EU61" s="61">
        <v>158.2</v>
      </c>
      <c r="EV61" s="61">
        <v>32.8</v>
      </c>
      <c r="EW61" s="61">
        <v>37.2</v>
      </c>
      <c r="EX61" s="61">
        <v>50.9</v>
      </c>
      <c r="EY61" s="61">
        <v>89</v>
      </c>
      <c r="EZ61" s="61">
        <v>112.6</v>
      </c>
      <c r="FA61" s="61">
        <v>87.9</v>
      </c>
      <c r="FB61" s="61">
        <v>87.5</v>
      </c>
      <c r="FC61" s="61"/>
      <c r="FD61" s="145">
        <f t="shared" si="63"/>
        <v>943</v>
      </c>
      <c r="FE61" s="144">
        <f t="shared" si="64"/>
        <v>370.5</v>
      </c>
      <c r="FF61" s="144">
        <f t="shared" si="65"/>
        <v>145.2</v>
      </c>
      <c r="FG61" s="144">
        <f t="shared" si="66"/>
        <v>234.4</v>
      </c>
      <c r="FH61" s="144">
        <f t="shared" si="67"/>
        <v>192.9</v>
      </c>
      <c r="FI61" s="61">
        <v>197.6</v>
      </c>
      <c r="FJ61" s="61">
        <v>129.5</v>
      </c>
      <c r="FK61" s="61">
        <v>43.4</v>
      </c>
      <c r="FL61" s="9">
        <v>50.7</v>
      </c>
      <c r="FM61" s="9">
        <v>50.8</v>
      </c>
      <c r="FN61" s="61">
        <v>43.7</v>
      </c>
      <c r="FO61" s="61">
        <v>59.1</v>
      </c>
      <c r="FP61" s="61">
        <v>70.7</v>
      </c>
      <c r="FQ61" s="61">
        <v>104.6</v>
      </c>
      <c r="FR61" s="61">
        <v>74.2</v>
      </c>
      <c r="FS61" s="61">
        <v>62.4</v>
      </c>
      <c r="FT61" s="61">
        <v>56.3</v>
      </c>
      <c r="FU61" s="146"/>
      <c r="FV61" s="147">
        <f t="shared" si="68"/>
        <v>904.9</v>
      </c>
      <c r="FW61" s="144">
        <f>SUM(GA61:GC61)</f>
        <v>48.9</v>
      </c>
      <c r="FX61" s="144">
        <f>SUM(GD61:GF61)</f>
        <v>69.8</v>
      </c>
      <c r="FY61" s="144">
        <f>SUM(GG61:GI61)</f>
        <v>348.5</v>
      </c>
      <c r="FZ61" s="144">
        <f t="shared" si="69"/>
        <v>437.7</v>
      </c>
      <c r="GA61" s="61"/>
      <c r="GB61" s="61">
        <v>48.9</v>
      </c>
      <c r="GC61" s="61"/>
      <c r="GD61" s="61"/>
      <c r="GE61" s="9">
        <v>34.9</v>
      </c>
      <c r="GF61" s="61">
        <v>34.9</v>
      </c>
      <c r="GG61" s="9"/>
      <c r="GH61" s="9">
        <v>201.7</v>
      </c>
      <c r="GI61" s="9">
        <v>146.8</v>
      </c>
      <c r="GJ61" s="9">
        <v>101.4</v>
      </c>
      <c r="GK61" s="9">
        <v>173.3</v>
      </c>
      <c r="GL61" s="9">
        <v>163</v>
      </c>
      <c r="GM61" s="148"/>
      <c r="GN61" s="149">
        <f t="shared" si="70"/>
        <v>1014.8</v>
      </c>
      <c r="GO61" s="144">
        <f t="shared" si="83"/>
        <v>300.5</v>
      </c>
      <c r="GP61" s="143">
        <f t="shared" si="71"/>
        <v>184.6</v>
      </c>
      <c r="GQ61" s="143">
        <f t="shared" si="72"/>
        <v>206.3</v>
      </c>
      <c r="GR61" s="143">
        <f t="shared" si="73"/>
        <v>323.4</v>
      </c>
      <c r="GS61" s="61">
        <v>93.4</v>
      </c>
      <c r="GT61" s="61">
        <v>96.6</v>
      </c>
      <c r="GU61" s="61">
        <v>110.5</v>
      </c>
      <c r="GV61" s="61">
        <v>91.1</v>
      </c>
      <c r="GW61" s="61">
        <v>39.4</v>
      </c>
      <c r="GX61" s="61">
        <v>54.1</v>
      </c>
      <c r="GY61" s="60">
        <v>58.1</v>
      </c>
      <c r="GZ61" s="61">
        <v>79.1</v>
      </c>
      <c r="HA61" s="60">
        <v>69.1</v>
      </c>
      <c r="HB61" s="61">
        <v>44.8</v>
      </c>
      <c r="HC61" s="154">
        <v>137.7</v>
      </c>
      <c r="HD61" s="64">
        <v>140.9</v>
      </c>
      <c r="HE61" s="164"/>
      <c r="HF61" s="149">
        <f t="shared" si="74"/>
        <v>767.2</v>
      </c>
      <c r="HG61" s="60">
        <f t="shared" si="75"/>
        <v>170</v>
      </c>
      <c r="HH61" s="60">
        <f t="shared" si="76"/>
        <v>126.7</v>
      </c>
      <c r="HI61" s="60">
        <f t="shared" si="77"/>
        <v>111.5</v>
      </c>
      <c r="HJ61" s="60">
        <f t="shared" si="78"/>
        <v>359</v>
      </c>
      <c r="HK61" s="61">
        <v>48.7</v>
      </c>
      <c r="HL61" s="61">
        <v>28.6</v>
      </c>
      <c r="HM61" s="60">
        <f>62.1+30.6</f>
        <v>92.7</v>
      </c>
      <c r="HN61" s="61">
        <v>43.6</v>
      </c>
      <c r="HO61" s="61">
        <v>32</v>
      </c>
      <c r="HP61" s="60">
        <v>51.1</v>
      </c>
      <c r="HQ61" s="61">
        <v>50.3</v>
      </c>
      <c r="HR61" s="60">
        <v>0</v>
      </c>
      <c r="HS61" s="60">
        <v>61.2</v>
      </c>
      <c r="HT61" s="60">
        <v>143</v>
      </c>
      <c r="HU61" s="60">
        <v>108.6</v>
      </c>
      <c r="HV61" s="60">
        <v>107.4</v>
      </c>
      <c r="HW61" s="61"/>
      <c r="HX61" s="149">
        <f t="shared" si="0"/>
        <v>670.5</v>
      </c>
      <c r="HY61" s="143">
        <f t="shared" si="79"/>
        <v>120.3</v>
      </c>
      <c r="HZ61" s="143">
        <f t="shared" si="80"/>
        <v>180.1</v>
      </c>
      <c r="IA61" s="143">
        <f t="shared" si="81"/>
        <v>152.1</v>
      </c>
      <c r="IB61" s="143">
        <f t="shared" si="82"/>
        <v>218</v>
      </c>
      <c r="IC61" s="61">
        <v>40.8</v>
      </c>
      <c r="ID61" s="61">
        <v>23</v>
      </c>
      <c r="IE61" s="60">
        <v>56.5</v>
      </c>
      <c r="IF61" s="61">
        <v>38.1</v>
      </c>
      <c r="IG61" s="61">
        <v>58.9</v>
      </c>
      <c r="IH61" s="61">
        <v>83.1</v>
      </c>
      <c r="II61" s="61">
        <v>104.3</v>
      </c>
      <c r="IJ61" s="60">
        <v>0</v>
      </c>
      <c r="IK61" s="60">
        <v>47.8</v>
      </c>
      <c r="IL61" s="60">
        <v>67.5</v>
      </c>
      <c r="IM61" s="60">
        <v>67.3</v>
      </c>
      <c r="IN61" s="60">
        <v>83.2</v>
      </c>
      <c r="IO61" s="86"/>
    </row>
    <row r="62" spans="1:249" s="3" customFormat="1" ht="15" customHeight="1">
      <c r="A62" s="63" t="s">
        <v>42</v>
      </c>
      <c r="B62" s="181" t="s">
        <v>84</v>
      </c>
      <c r="C62" s="152">
        <f>D62+E62+F62+G62</f>
        <v>141736.8</v>
      </c>
      <c r="D62" s="9">
        <f>H62+I62+J62</f>
        <v>42092.4</v>
      </c>
      <c r="E62" s="9">
        <f>K62+L62+M62</f>
        <v>36539.3</v>
      </c>
      <c r="F62" s="9">
        <f>N62+O62+P62</f>
        <v>30409.7</v>
      </c>
      <c r="G62" s="9">
        <f>Q62+R62+S62</f>
        <v>32695.4</v>
      </c>
      <c r="H62" s="9">
        <v>10603.4</v>
      </c>
      <c r="I62" s="9">
        <v>12065.4</v>
      </c>
      <c r="J62" s="9">
        <v>19423.6</v>
      </c>
      <c r="K62" s="9">
        <v>11403.7</v>
      </c>
      <c r="L62" s="9">
        <v>11412.7</v>
      </c>
      <c r="M62" s="9">
        <v>13722.9</v>
      </c>
      <c r="N62" s="9">
        <v>6588.4</v>
      </c>
      <c r="O62" s="9">
        <v>10851.9</v>
      </c>
      <c r="P62" s="9">
        <v>12969.4</v>
      </c>
      <c r="Q62" s="9">
        <v>12440.7</v>
      </c>
      <c r="R62" s="9">
        <v>14323.4</v>
      </c>
      <c r="S62" s="9">
        <v>5931.3</v>
      </c>
      <c r="T62" s="156">
        <f>SUM(U62:X62)</f>
        <v>99664.1</v>
      </c>
      <c r="U62" s="9">
        <f>SUM(Y62:AA62)</f>
        <v>29799.6</v>
      </c>
      <c r="V62" s="9">
        <f>SUM(AB62:AD62)</f>
        <v>20431.1</v>
      </c>
      <c r="W62" s="9">
        <f>SUM(AE62:AG62)</f>
        <v>21328.1</v>
      </c>
      <c r="X62" s="9">
        <f>SUM(AH62:AJ62)</f>
        <v>28105.3</v>
      </c>
      <c r="Y62" s="9">
        <v>10066.1</v>
      </c>
      <c r="Z62" s="9">
        <v>11262</v>
      </c>
      <c r="AA62" s="9">
        <v>8471.5</v>
      </c>
      <c r="AB62" s="9">
        <v>8471.4</v>
      </c>
      <c r="AC62" s="9">
        <v>5182.5</v>
      </c>
      <c r="AD62" s="9">
        <v>6777.2</v>
      </c>
      <c r="AE62" s="9">
        <v>5979.8</v>
      </c>
      <c r="AF62" s="9">
        <v>5581.2</v>
      </c>
      <c r="AG62" s="9">
        <v>9767.1</v>
      </c>
      <c r="AH62" s="9">
        <v>6478.2</v>
      </c>
      <c r="AI62" s="9">
        <v>12956.3</v>
      </c>
      <c r="AJ62" s="9">
        <v>8670.8</v>
      </c>
      <c r="AK62" s="156">
        <f>SUM(AL62:AO62)</f>
        <v>116522.2</v>
      </c>
      <c r="AL62" s="9">
        <f>SUM(AP62:AR62)</f>
        <v>37944.4</v>
      </c>
      <c r="AM62" s="9">
        <f>SUM(AS62:AU62)</f>
        <v>29379</v>
      </c>
      <c r="AN62" s="9">
        <f>SUM(AV62:AX62)</f>
        <v>21599.7</v>
      </c>
      <c r="AO62" s="9">
        <f>SUM(AY62:BA62)</f>
        <v>27599.1</v>
      </c>
      <c r="AP62" s="9">
        <v>14943.1</v>
      </c>
      <c r="AQ62" s="9">
        <v>10647.1</v>
      </c>
      <c r="AR62" s="9">
        <v>12354.2</v>
      </c>
      <c r="AS62" s="9">
        <v>11587.7</v>
      </c>
      <c r="AT62" s="9">
        <v>7114.5</v>
      </c>
      <c r="AU62" s="9">
        <v>10676.8</v>
      </c>
      <c r="AV62" s="9">
        <v>6938.9</v>
      </c>
      <c r="AW62" s="9">
        <v>7817</v>
      </c>
      <c r="AX62" s="9">
        <v>6843.8</v>
      </c>
      <c r="AY62" s="9">
        <v>10702.2</v>
      </c>
      <c r="AZ62" s="9">
        <v>8060.3</v>
      </c>
      <c r="BA62" s="9">
        <v>8836.6</v>
      </c>
      <c r="BB62" s="156">
        <f>BC62+BD62+BE62+BF62</f>
        <v>150314.4</v>
      </c>
      <c r="BC62" s="9">
        <f>BG62+BH62+BI62</f>
        <v>30701.2</v>
      </c>
      <c r="BD62" s="9">
        <f>BJ62+BK62+BL62</f>
        <v>38587.4</v>
      </c>
      <c r="BE62" s="9">
        <f>BM62+BN62+BO62</f>
        <v>39626.8</v>
      </c>
      <c r="BF62" s="9">
        <f>BP62+BQ62+BR62</f>
        <v>41399</v>
      </c>
      <c r="BG62" s="61">
        <v>11427.5</v>
      </c>
      <c r="BH62" s="61">
        <v>9179.1</v>
      </c>
      <c r="BI62" s="61">
        <v>10094.6</v>
      </c>
      <c r="BJ62" s="61">
        <v>9053.3</v>
      </c>
      <c r="BK62" s="61">
        <v>17005.7</v>
      </c>
      <c r="BL62" s="61">
        <v>12528.4</v>
      </c>
      <c r="BM62" s="61">
        <v>13258.5</v>
      </c>
      <c r="BN62" s="61">
        <v>14080.3</v>
      </c>
      <c r="BO62" s="9">
        <v>12288</v>
      </c>
      <c r="BP62" s="9">
        <v>13009.6</v>
      </c>
      <c r="BQ62" s="61">
        <v>11619.7</v>
      </c>
      <c r="BR62" s="61">
        <v>16769.7</v>
      </c>
      <c r="BS62" s="145">
        <f>BT62+BU62+BV62+BW62</f>
        <v>149747.1</v>
      </c>
      <c r="BT62" s="61">
        <f>BX62+BY62+BZ62</f>
        <v>30046.7</v>
      </c>
      <c r="BU62" s="61">
        <f>CA62+CB62+CC62</f>
        <v>36776.9</v>
      </c>
      <c r="BV62" s="61">
        <f>CD62+CE62+CF62</f>
        <v>41148.9</v>
      </c>
      <c r="BW62" s="61">
        <f>CG62+CH62+CI62</f>
        <v>41774.6</v>
      </c>
      <c r="BX62" s="61">
        <v>8214.7</v>
      </c>
      <c r="BY62" s="61">
        <v>10799.7</v>
      </c>
      <c r="BZ62" s="61">
        <v>11032.3</v>
      </c>
      <c r="CA62" s="61">
        <v>11100.2</v>
      </c>
      <c r="CB62" s="61">
        <v>13776.1</v>
      </c>
      <c r="CC62" s="61">
        <v>11900.6</v>
      </c>
      <c r="CD62" s="61">
        <v>12236.8</v>
      </c>
      <c r="CE62" s="61">
        <v>13788.9</v>
      </c>
      <c r="CF62" s="61">
        <v>15123.2</v>
      </c>
      <c r="CG62" s="61">
        <v>12261.6</v>
      </c>
      <c r="CH62" s="61">
        <v>17001.5</v>
      </c>
      <c r="CI62" s="61">
        <v>12511.5</v>
      </c>
      <c r="CJ62" s="145">
        <f>CK62+CL62+CM62+CN62</f>
        <v>265013.2</v>
      </c>
      <c r="CK62" s="61">
        <f>CO62+CP62+CQ62</f>
        <v>33849.3</v>
      </c>
      <c r="CL62" s="61">
        <f>CR62+CS62+CT62</f>
        <v>40368.8</v>
      </c>
      <c r="CM62" s="61">
        <f>CU62+CV62+CW62</f>
        <v>88165.8</v>
      </c>
      <c r="CN62" s="61">
        <f>CX62+CY62+CZ62</f>
        <v>102629.3</v>
      </c>
      <c r="CO62" s="61">
        <v>11586.3</v>
      </c>
      <c r="CP62" s="153">
        <v>12136.4</v>
      </c>
      <c r="CQ62" s="153">
        <v>10126.6</v>
      </c>
      <c r="CR62" s="61">
        <v>11065.4</v>
      </c>
      <c r="CS62" s="61">
        <v>12048.1</v>
      </c>
      <c r="CT62" s="61">
        <v>17255.3</v>
      </c>
      <c r="CU62" s="61">
        <v>22388.4</v>
      </c>
      <c r="CV62" s="61">
        <v>31295</v>
      </c>
      <c r="CW62" s="61">
        <v>34482.4</v>
      </c>
      <c r="CX62" s="61">
        <v>36451.9</v>
      </c>
      <c r="CY62" s="61">
        <v>36342.6</v>
      </c>
      <c r="CZ62" s="61">
        <v>29834.8</v>
      </c>
      <c r="DA62" s="61"/>
      <c r="DB62" s="145">
        <f t="shared" si="48"/>
        <v>403187.6</v>
      </c>
      <c r="DC62" s="144">
        <f t="shared" si="49"/>
        <v>99980.5</v>
      </c>
      <c r="DD62" s="144">
        <f t="shared" si="50"/>
        <v>89245.5</v>
      </c>
      <c r="DE62" s="144">
        <f t="shared" si="51"/>
        <v>110563.3</v>
      </c>
      <c r="DF62" s="144">
        <f t="shared" si="52"/>
        <v>103398.3</v>
      </c>
      <c r="DG62" s="61">
        <v>36538.6</v>
      </c>
      <c r="DH62" s="61">
        <v>34353.6</v>
      </c>
      <c r="DI62" s="61">
        <v>29088.3</v>
      </c>
      <c r="DJ62" s="61">
        <v>29270.9</v>
      </c>
      <c r="DK62" s="61">
        <v>26370.5</v>
      </c>
      <c r="DL62" s="61">
        <v>33604.1</v>
      </c>
      <c r="DM62" s="61">
        <v>33962.7</v>
      </c>
      <c r="DN62" s="61">
        <v>39210.9</v>
      </c>
      <c r="DO62" s="61">
        <v>37389.7</v>
      </c>
      <c r="DP62" s="61">
        <v>36669.8</v>
      </c>
      <c r="DQ62" s="61">
        <v>33180.5</v>
      </c>
      <c r="DR62" s="61">
        <v>33548</v>
      </c>
      <c r="DS62" s="61"/>
      <c r="DT62" s="145">
        <f t="shared" si="53"/>
        <v>486980.5</v>
      </c>
      <c r="DU62" s="144">
        <f t="shared" si="54"/>
        <v>106046.9</v>
      </c>
      <c r="DV62" s="144">
        <f t="shared" si="55"/>
        <v>144658.6</v>
      </c>
      <c r="DW62" s="144">
        <f t="shared" si="56"/>
        <v>119449.4</v>
      </c>
      <c r="DX62" s="144">
        <f t="shared" si="57"/>
        <v>116825.6</v>
      </c>
      <c r="DY62" s="61">
        <v>33282.9</v>
      </c>
      <c r="DZ62" s="61">
        <v>36210.6</v>
      </c>
      <c r="EA62" s="61">
        <v>36553.4</v>
      </c>
      <c r="EB62" s="61">
        <v>38593.4</v>
      </c>
      <c r="EC62" s="61">
        <v>42258.5</v>
      </c>
      <c r="ED62" s="61">
        <v>63806.7</v>
      </c>
      <c r="EE62" s="61">
        <v>46657.1</v>
      </c>
      <c r="EF62" s="61">
        <v>34836.2</v>
      </c>
      <c r="EG62" s="61">
        <v>37956.1</v>
      </c>
      <c r="EH62" s="61">
        <v>36433.2</v>
      </c>
      <c r="EI62" s="61">
        <v>41396.8</v>
      </c>
      <c r="EJ62" s="61">
        <v>38995.6</v>
      </c>
      <c r="EK62" s="61"/>
      <c r="EL62" s="145">
        <f t="shared" si="58"/>
        <v>472809.9</v>
      </c>
      <c r="EM62" s="144">
        <f t="shared" si="59"/>
        <v>111243.5</v>
      </c>
      <c r="EN62" s="144">
        <f t="shared" si="60"/>
        <v>101582.4</v>
      </c>
      <c r="EO62" s="144">
        <f t="shared" si="61"/>
        <v>125525.7</v>
      </c>
      <c r="EP62" s="144">
        <f t="shared" si="62"/>
        <v>134458.3</v>
      </c>
      <c r="EQ62" s="61">
        <v>38648.6</v>
      </c>
      <c r="ER62" s="61">
        <v>38756.2</v>
      </c>
      <c r="ES62" s="61">
        <v>33838.7</v>
      </c>
      <c r="ET62" s="61">
        <v>37309.9</v>
      </c>
      <c r="EU62" s="61">
        <v>28546.7</v>
      </c>
      <c r="EV62" s="61">
        <v>35725.8</v>
      </c>
      <c r="EW62" s="61">
        <v>40797.2</v>
      </c>
      <c r="EX62" s="61">
        <v>40444.2</v>
      </c>
      <c r="EY62" s="61">
        <v>44284.3</v>
      </c>
      <c r="EZ62" s="61">
        <v>45506.2</v>
      </c>
      <c r="FA62" s="61">
        <v>45831.1</v>
      </c>
      <c r="FB62" s="61">
        <v>43121</v>
      </c>
      <c r="FC62" s="61"/>
      <c r="FD62" s="145">
        <f t="shared" si="63"/>
        <v>232387</v>
      </c>
      <c r="FE62" s="144">
        <f t="shared" si="64"/>
        <v>43047.3</v>
      </c>
      <c r="FF62" s="144">
        <f t="shared" si="65"/>
        <v>48704.5</v>
      </c>
      <c r="FG62" s="144">
        <f t="shared" si="66"/>
        <v>56840.6</v>
      </c>
      <c r="FH62" s="144">
        <f t="shared" si="67"/>
        <v>83794.6</v>
      </c>
      <c r="FI62" s="61">
        <v>14190.5</v>
      </c>
      <c r="FJ62" s="61">
        <v>15791.7</v>
      </c>
      <c r="FK62" s="61">
        <v>13065.1</v>
      </c>
      <c r="FL62" s="61">
        <v>13196.8</v>
      </c>
      <c r="FM62" s="61">
        <v>17088.8</v>
      </c>
      <c r="FN62" s="61">
        <v>18418.9</v>
      </c>
      <c r="FO62" s="61">
        <v>18727.6</v>
      </c>
      <c r="FP62" s="61">
        <v>17639.3</v>
      </c>
      <c r="FQ62" s="61">
        <v>20473.7</v>
      </c>
      <c r="FR62" s="61">
        <v>28446</v>
      </c>
      <c r="FS62" s="61">
        <v>36556.3</v>
      </c>
      <c r="FT62" s="61">
        <v>18792.3</v>
      </c>
      <c r="FU62" s="146"/>
      <c r="FV62" s="147">
        <f t="shared" si="68"/>
        <v>1216355</v>
      </c>
      <c r="FW62" s="144">
        <f>SUM(GA62:GC62)</f>
        <v>303999</v>
      </c>
      <c r="FX62" s="144">
        <f>SUM(GD62:GF62)</f>
        <v>301421.1</v>
      </c>
      <c r="FY62" s="144">
        <f>SUM(GG62:GI62)</f>
        <v>300960.8</v>
      </c>
      <c r="FZ62" s="144">
        <f t="shared" si="69"/>
        <v>309974.1</v>
      </c>
      <c r="GA62" s="61">
        <v>101543.1</v>
      </c>
      <c r="GB62" s="61">
        <v>100663.8</v>
      </c>
      <c r="GC62" s="61">
        <v>101792.1</v>
      </c>
      <c r="GD62" s="61">
        <v>100198.9</v>
      </c>
      <c r="GE62" s="61">
        <v>99370.4</v>
      </c>
      <c r="GF62" s="61">
        <v>101851.8</v>
      </c>
      <c r="GG62" s="61">
        <v>100930.6</v>
      </c>
      <c r="GH62" s="61">
        <v>100329.8</v>
      </c>
      <c r="GI62" s="61">
        <v>99700.4</v>
      </c>
      <c r="GJ62" s="61">
        <v>101033.3</v>
      </c>
      <c r="GK62" s="61">
        <v>103538.4</v>
      </c>
      <c r="GL62" s="61">
        <v>105402.4</v>
      </c>
      <c r="GM62" s="148"/>
      <c r="GN62" s="149">
        <f t="shared" si="70"/>
        <v>1269770.4</v>
      </c>
      <c r="GO62" s="144">
        <f t="shared" si="83"/>
        <v>183880.6</v>
      </c>
      <c r="GP62" s="143">
        <f t="shared" si="71"/>
        <v>191174.1</v>
      </c>
      <c r="GQ62" s="143">
        <f t="shared" si="72"/>
        <v>576231.1</v>
      </c>
      <c r="GR62" s="143">
        <f t="shared" si="73"/>
        <v>318484.6</v>
      </c>
      <c r="GS62" s="61">
        <v>56527.5</v>
      </c>
      <c r="GT62" s="61">
        <f>16414.9+16414.9*3.041863</f>
        <v>66346.8</v>
      </c>
      <c r="GU62" s="61">
        <f>15093.6+15093.6*3.041863</f>
        <v>61006.3</v>
      </c>
      <c r="GV62" s="61">
        <f>13921.3+13921.3*3.041863</f>
        <v>56268</v>
      </c>
      <c r="GW62" s="61">
        <f>16859.3+16859.3*3.041863</f>
        <v>68143</v>
      </c>
      <c r="GX62" s="61">
        <f>16517.9+16517.9*3.041863</f>
        <v>66763.1</v>
      </c>
      <c r="GY62" s="60">
        <f>359636.9+0.0001091*359636.9</f>
        <v>359676.1</v>
      </c>
      <c r="GZ62" s="61">
        <v>132892.6</v>
      </c>
      <c r="HA62" s="60">
        <v>83662.4</v>
      </c>
      <c r="HB62" s="61">
        <v>78055.1</v>
      </c>
      <c r="HC62" s="154">
        <v>78598.8</v>
      </c>
      <c r="HD62" s="61">
        <v>161830.7</v>
      </c>
      <c r="HE62" s="146"/>
      <c r="HF62" s="149">
        <f t="shared" si="74"/>
        <v>3287013</v>
      </c>
      <c r="HG62" s="60">
        <f t="shared" si="75"/>
        <v>414991.7</v>
      </c>
      <c r="HH62" s="60">
        <f t="shared" si="76"/>
        <v>699706.9</v>
      </c>
      <c r="HI62" s="60">
        <f t="shared" si="77"/>
        <v>650565.4</v>
      </c>
      <c r="HJ62" s="60">
        <f t="shared" si="78"/>
        <v>1521749</v>
      </c>
      <c r="HK62" s="61">
        <v>108140.7</v>
      </c>
      <c r="HL62" s="61">
        <v>147729.3</v>
      </c>
      <c r="HM62" s="60">
        <v>159121.7</v>
      </c>
      <c r="HN62" s="61">
        <v>333871.2</v>
      </c>
      <c r="HO62" s="61">
        <v>80383.8</v>
      </c>
      <c r="HP62" s="60">
        <v>285451.9</v>
      </c>
      <c r="HQ62" s="61">
        <v>242363.6</v>
      </c>
      <c r="HR62" s="60">
        <v>212005.8</v>
      </c>
      <c r="HS62" s="60">
        <v>196196</v>
      </c>
      <c r="HT62" s="60">
        <v>201451.7</v>
      </c>
      <c r="HU62" s="60">
        <v>962173.1</v>
      </c>
      <c r="HV62" s="60">
        <v>358124.2</v>
      </c>
      <c r="HW62" s="61"/>
      <c r="HX62" s="149">
        <f t="shared" si="0"/>
        <v>3277248.9</v>
      </c>
      <c r="HY62" s="143">
        <f t="shared" si="79"/>
        <v>727987.3</v>
      </c>
      <c r="HZ62" s="143">
        <f t="shared" si="80"/>
        <v>755163.9</v>
      </c>
      <c r="IA62" s="143">
        <f t="shared" si="81"/>
        <v>396387.2</v>
      </c>
      <c r="IB62" s="143">
        <f t="shared" si="82"/>
        <v>1397710.5</v>
      </c>
      <c r="IC62" s="61">
        <v>168577</v>
      </c>
      <c r="ID62" s="61">
        <v>295764.6</v>
      </c>
      <c r="IE62" s="60">
        <v>263645.7</v>
      </c>
      <c r="IF62" s="61">
        <f>356736-193017.6</f>
        <v>163718.4</v>
      </c>
      <c r="IG62" s="61">
        <f>403230.8-193017.6</f>
        <v>210213.2</v>
      </c>
      <c r="IH62" s="61">
        <f>574249.9-193017.6</f>
        <v>381232.3</v>
      </c>
      <c r="II62" s="61">
        <f>360177.4-193017.6</f>
        <v>167159.8</v>
      </c>
      <c r="IJ62" s="60">
        <f>393036.3-193017.6</f>
        <v>200018.7</v>
      </c>
      <c r="IK62" s="60">
        <f>222226.3-193017.6</f>
        <v>29208.7</v>
      </c>
      <c r="IL62" s="60">
        <v>185729.6</v>
      </c>
      <c r="IM62" s="60">
        <f>1744374.4-965088.5</f>
        <v>779285.9</v>
      </c>
      <c r="IN62" s="60">
        <f>625712.6-193017.6</f>
        <v>432695</v>
      </c>
      <c r="IO62" s="86"/>
    </row>
    <row r="63" spans="1:249" ht="12.75" customHeight="1">
      <c r="A63" s="62"/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ht="24.75" customHeight="1">
      <c r="A64" s="191" t="s">
        <v>182</v>
      </c>
      <c r="B64" s="181"/>
      <c r="C64" s="1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55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15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155"/>
      <c r="BC64" s="64"/>
      <c r="BD64" s="64"/>
      <c r="BE64" s="64"/>
      <c r="BF64" s="64"/>
      <c r="BG64" s="60"/>
      <c r="BH64" s="60"/>
      <c r="BI64" s="60"/>
      <c r="BJ64" s="60"/>
      <c r="BK64" s="60"/>
      <c r="BL64" s="60"/>
      <c r="BM64" s="60"/>
      <c r="BN64" s="60"/>
      <c r="BO64" s="64"/>
      <c r="BP64" s="64"/>
      <c r="BQ64" s="64"/>
      <c r="BR64" s="60"/>
      <c r="BS64" s="141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1"/>
      <c r="CF64" s="60"/>
      <c r="CG64" s="60"/>
      <c r="CH64" s="60"/>
      <c r="CI64" s="60"/>
      <c r="CJ64" s="141"/>
      <c r="CK64" s="60"/>
      <c r="CL64" s="60"/>
      <c r="CM64" s="60"/>
      <c r="CN64" s="60"/>
      <c r="CO64" s="60"/>
      <c r="CP64" s="142"/>
      <c r="CQ64" s="142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141"/>
      <c r="DC64" s="143"/>
      <c r="DD64" s="143"/>
      <c r="DE64" s="143"/>
      <c r="DF64" s="143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141"/>
      <c r="DU64" s="143"/>
      <c r="DV64" s="143"/>
      <c r="DW64" s="143"/>
      <c r="DX64" s="143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145"/>
      <c r="EM64" s="144"/>
      <c r="EN64" s="144"/>
      <c r="EO64" s="144"/>
      <c r="EP64" s="144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1"/>
      <c r="FB64" s="60"/>
      <c r="FC64" s="60"/>
      <c r="FD64" s="145"/>
      <c r="FE64" s="144"/>
      <c r="FF64" s="144"/>
      <c r="FG64" s="144"/>
      <c r="FH64" s="144"/>
      <c r="FI64" s="60"/>
      <c r="FJ64" s="60"/>
      <c r="FK64" s="60"/>
      <c r="FL64" s="60"/>
      <c r="FM64" s="60"/>
      <c r="FN64" s="61"/>
      <c r="FO64" s="60"/>
      <c r="FP64" s="60"/>
      <c r="FQ64" s="60"/>
      <c r="FR64" s="60"/>
      <c r="FS64" s="60"/>
      <c r="FT64" s="60"/>
      <c r="FU64" s="148"/>
      <c r="FV64" s="147"/>
      <c r="FW64" s="143"/>
      <c r="FX64" s="143"/>
      <c r="FY64" s="143"/>
      <c r="FZ64" s="143"/>
      <c r="GA64" s="60"/>
      <c r="GB64" s="61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148"/>
      <c r="GN64" s="149"/>
      <c r="GO64" s="143"/>
      <c r="GP64" s="143"/>
      <c r="GQ64" s="143"/>
      <c r="GR64" s="143"/>
      <c r="GS64" s="61"/>
      <c r="GT64" s="60"/>
      <c r="GU64" s="60"/>
      <c r="GV64" s="60"/>
      <c r="GW64" s="60"/>
      <c r="GX64" s="60"/>
      <c r="GY64" s="60"/>
      <c r="GZ64" s="61"/>
      <c r="HA64" s="60"/>
      <c r="HB64" s="60"/>
      <c r="HC64" s="150"/>
      <c r="HD64" s="60"/>
      <c r="HE64" s="148"/>
      <c r="HF64" s="149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1"/>
      <c r="HR64" s="60"/>
      <c r="HS64" s="60"/>
      <c r="HT64" s="60"/>
      <c r="HU64" s="60"/>
      <c r="HV64" s="60"/>
      <c r="HW64" s="151"/>
      <c r="HX64" s="149"/>
      <c r="HY64" s="143"/>
      <c r="HZ64" s="143"/>
      <c r="IA64" s="143"/>
      <c r="IB64" s="143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86"/>
    </row>
    <row r="65" spans="1:249" s="3" customFormat="1" ht="24">
      <c r="A65" s="63" t="s">
        <v>157</v>
      </c>
      <c r="B65" s="182" t="s">
        <v>132</v>
      </c>
      <c r="C65" s="15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56"/>
      <c r="BC65" s="9"/>
      <c r="BD65" s="9"/>
      <c r="BE65" s="9"/>
      <c r="BF65" s="9"/>
      <c r="BG65" s="61"/>
      <c r="BH65" s="61"/>
      <c r="BI65" s="61"/>
      <c r="BJ65" s="61"/>
      <c r="BK65" s="61"/>
      <c r="BL65" s="61"/>
      <c r="BM65" s="61"/>
      <c r="BN65" s="61"/>
      <c r="BO65" s="9"/>
      <c r="BP65" s="9"/>
      <c r="BQ65" s="9"/>
      <c r="BR65" s="61"/>
      <c r="BS65" s="145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45"/>
      <c r="CK65" s="61"/>
      <c r="CL65" s="61"/>
      <c r="CM65" s="61"/>
      <c r="CN65" s="61"/>
      <c r="CO65" s="61"/>
      <c r="CP65" s="153"/>
      <c r="CQ65" s="153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145"/>
      <c r="DC65" s="144"/>
      <c r="DD65" s="144"/>
      <c r="DE65" s="144"/>
      <c r="DF65" s="144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145"/>
      <c r="DU65" s="144"/>
      <c r="DV65" s="144"/>
      <c r="DW65" s="144"/>
      <c r="DX65" s="144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145">
        <f>EM65+EN65+EO65+EP65</f>
        <v>1019.3</v>
      </c>
      <c r="EM65" s="144">
        <f>EQ65+ER65+ES65</f>
        <v>113.6</v>
      </c>
      <c r="EN65" s="144">
        <f>ET65+EU65+EV65</f>
        <v>521.9</v>
      </c>
      <c r="EO65" s="144">
        <f>EW65+EX65+EY65</f>
        <v>187.5</v>
      </c>
      <c r="EP65" s="144">
        <f>EZ65+FA65+FB65</f>
        <v>196.3</v>
      </c>
      <c r="EQ65" s="61">
        <v>113.6</v>
      </c>
      <c r="ER65" s="61">
        <v>0</v>
      </c>
      <c r="ES65" s="61">
        <v>0</v>
      </c>
      <c r="ET65" s="61">
        <v>0</v>
      </c>
      <c r="EU65" s="61">
        <v>442.3</v>
      </c>
      <c r="EV65" s="61">
        <v>79.6</v>
      </c>
      <c r="EW65" s="61">
        <v>187.5</v>
      </c>
      <c r="EX65" s="61">
        <v>0</v>
      </c>
      <c r="EY65" s="61">
        <v>0</v>
      </c>
      <c r="EZ65" s="61">
        <v>0</v>
      </c>
      <c r="FA65" s="61">
        <v>176.1</v>
      </c>
      <c r="FB65" s="61">
        <v>20.2</v>
      </c>
      <c r="FC65" s="61"/>
      <c r="FD65" s="145">
        <f>FE65+FF65+FG65+FH65</f>
        <v>1344.7</v>
      </c>
      <c r="FE65" s="144">
        <f>FI65+FJ65+FK65</f>
        <v>106.1</v>
      </c>
      <c r="FF65" s="144">
        <f>FL65++FM65+FN65</f>
        <v>318.1</v>
      </c>
      <c r="FG65" s="144">
        <f>FO65+FP65+FQ65</f>
        <v>680.8</v>
      </c>
      <c r="FH65" s="144">
        <f>FR65+FS65+FT65</f>
        <v>239.7</v>
      </c>
      <c r="FI65" s="61">
        <v>0</v>
      </c>
      <c r="FJ65" s="61">
        <v>81.1</v>
      </c>
      <c r="FK65" s="61">
        <v>25</v>
      </c>
      <c r="FL65" s="9">
        <v>25</v>
      </c>
      <c r="FM65" s="61">
        <v>167.5</v>
      </c>
      <c r="FN65" s="61">
        <v>125.6</v>
      </c>
      <c r="FO65" s="61">
        <v>213.6</v>
      </c>
      <c r="FP65" s="61">
        <v>341.4</v>
      </c>
      <c r="FQ65" s="61">
        <v>125.8</v>
      </c>
      <c r="FR65" s="61">
        <v>105.2</v>
      </c>
      <c r="FS65" s="61">
        <v>57.4</v>
      </c>
      <c r="FT65" s="61">
        <v>77.1</v>
      </c>
      <c r="FU65" s="146"/>
      <c r="FV65" s="147">
        <f>SUM(FW65:FZ65)</f>
        <v>2078.7</v>
      </c>
      <c r="FW65" s="143">
        <f>SUM(GA65:GC65)</f>
        <v>229.8</v>
      </c>
      <c r="FX65" s="143">
        <f>SUM(GD65:GF65)</f>
        <v>585</v>
      </c>
      <c r="FY65" s="143">
        <f>SUM(GG65:GI65)</f>
        <v>373.2</v>
      </c>
      <c r="FZ65" s="143">
        <f>SUM(GJ65:GL65)</f>
        <v>890.7</v>
      </c>
      <c r="GA65" s="61">
        <v>217.5</v>
      </c>
      <c r="GB65" s="61">
        <v>0</v>
      </c>
      <c r="GC65" s="61">
        <v>12.3</v>
      </c>
      <c r="GD65" s="61">
        <v>178.1</v>
      </c>
      <c r="GE65" s="64">
        <v>210.1</v>
      </c>
      <c r="GF65" s="61">
        <v>196.8</v>
      </c>
      <c r="GG65" s="60">
        <v>126.6</v>
      </c>
      <c r="GH65" s="60">
        <v>77.2</v>
      </c>
      <c r="GI65" s="60">
        <v>169.4</v>
      </c>
      <c r="GJ65" s="64">
        <v>128.1</v>
      </c>
      <c r="GK65" s="64">
        <v>730.3</v>
      </c>
      <c r="GL65" s="64">
        <v>32.3</v>
      </c>
      <c r="GM65" s="148"/>
      <c r="GN65" s="149">
        <f>GO65+GP65+GQ65+GR65</f>
        <v>1548.1</v>
      </c>
      <c r="GO65" s="143">
        <f>SUM(GS65:GU65)</f>
        <v>215.8</v>
      </c>
      <c r="GP65" s="143">
        <f>SUM(GV65:GX65)</f>
        <v>554</v>
      </c>
      <c r="GQ65" s="143">
        <f>GY65+GZ65+HA65</f>
        <v>319.9</v>
      </c>
      <c r="GR65" s="143">
        <f>HB65+HC65+HD65</f>
        <v>458.4</v>
      </c>
      <c r="GS65" s="61">
        <v>0</v>
      </c>
      <c r="GT65" s="61">
        <v>105.1</v>
      </c>
      <c r="GU65" s="61">
        <v>110.7</v>
      </c>
      <c r="GV65" s="61">
        <v>283.1</v>
      </c>
      <c r="GW65" s="61">
        <v>109.8</v>
      </c>
      <c r="GX65" s="61">
        <v>161.1</v>
      </c>
      <c r="GY65" s="60">
        <v>103.8</v>
      </c>
      <c r="GZ65" s="61">
        <v>201.6</v>
      </c>
      <c r="HA65" s="60">
        <v>14.5</v>
      </c>
      <c r="HB65" s="61">
        <v>157.2</v>
      </c>
      <c r="HC65" s="154">
        <v>75.5</v>
      </c>
      <c r="HD65" s="64">
        <v>225.7</v>
      </c>
      <c r="HE65" s="164"/>
      <c r="HF65" s="149">
        <f>HG65+HH65+HI65+HJ65</f>
        <v>1676.4</v>
      </c>
      <c r="HG65" s="60">
        <f>HK65+HL65+HM65</f>
        <v>75.9</v>
      </c>
      <c r="HH65" s="60">
        <f>HN65+HO65+HP65</f>
        <v>367.8</v>
      </c>
      <c r="HI65" s="60">
        <f>HQ65+HR65+HS65</f>
        <v>362.2</v>
      </c>
      <c r="HJ65" s="60">
        <f>HT65+HU65+HV65</f>
        <v>870.5</v>
      </c>
      <c r="HK65" s="61">
        <v>0</v>
      </c>
      <c r="HL65" s="61">
        <v>75.9</v>
      </c>
      <c r="HM65" s="60">
        <v>0</v>
      </c>
      <c r="HN65" s="61">
        <v>16</v>
      </c>
      <c r="HO65" s="61">
        <v>183.9</v>
      </c>
      <c r="HP65" s="60">
        <v>167.9</v>
      </c>
      <c r="HQ65" s="61">
        <v>234.8</v>
      </c>
      <c r="HR65" s="60">
        <v>123.3</v>
      </c>
      <c r="HS65" s="60">
        <v>4.1</v>
      </c>
      <c r="HT65" s="60">
        <v>234.7</v>
      </c>
      <c r="HU65" s="60">
        <v>390.8</v>
      </c>
      <c r="HV65" s="60">
        <v>245</v>
      </c>
      <c r="HW65" s="61"/>
      <c r="HX65" s="149">
        <f t="shared" si="0"/>
        <v>2423.7</v>
      </c>
      <c r="HY65" s="143">
        <f>IC65+ID65+IE65</f>
        <v>428.3</v>
      </c>
      <c r="HZ65" s="143">
        <f>IF65+IG65+IH65</f>
        <v>412.4</v>
      </c>
      <c r="IA65" s="143">
        <f>II65+IJ65+IK65</f>
        <v>753.9</v>
      </c>
      <c r="IB65" s="143">
        <f>IL65+IM65+IN65</f>
        <v>829.1</v>
      </c>
      <c r="IC65" s="61">
        <v>102</v>
      </c>
      <c r="ID65" s="61">
        <v>264.3</v>
      </c>
      <c r="IE65" s="60">
        <v>62</v>
      </c>
      <c r="IF65" s="61">
        <v>18.1</v>
      </c>
      <c r="IG65" s="61">
        <v>106.1</v>
      </c>
      <c r="IH65" s="61">
        <v>288.2</v>
      </c>
      <c r="II65" s="61">
        <v>323.4</v>
      </c>
      <c r="IJ65" s="60">
        <v>239.9</v>
      </c>
      <c r="IK65" s="60">
        <v>190.6</v>
      </c>
      <c r="IL65" s="60">
        <v>385.4</v>
      </c>
      <c r="IM65" s="60">
        <v>185.5</v>
      </c>
      <c r="IN65" s="60">
        <v>258.2</v>
      </c>
      <c r="IO65" s="86"/>
    </row>
    <row r="66" spans="1:250" ht="24">
      <c r="A66" s="189" t="s">
        <v>144</v>
      </c>
      <c r="B66" s="178" t="s">
        <v>133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1932.6</v>
      </c>
      <c r="EM66" s="144">
        <f>EQ66+ER66+ES66</f>
        <v>138.2</v>
      </c>
      <c r="EN66" s="144">
        <f>ET66+EU66+EV66</f>
        <v>1017.8</v>
      </c>
      <c r="EO66" s="144">
        <f>EW66+EX66+EY66</f>
        <v>410</v>
      </c>
      <c r="EP66" s="144">
        <f>EZ66+FA66+FB66</f>
        <v>366.6</v>
      </c>
      <c r="EQ66" s="60">
        <v>45.1</v>
      </c>
      <c r="ER66" s="60">
        <v>45.5</v>
      </c>
      <c r="ES66" s="60">
        <v>47.6</v>
      </c>
      <c r="ET66" s="60">
        <v>326.8</v>
      </c>
      <c r="EU66" s="60">
        <v>420.2</v>
      </c>
      <c r="EV66" s="60">
        <v>270.8</v>
      </c>
      <c r="EW66" s="60">
        <v>203.3</v>
      </c>
      <c r="EX66" s="60">
        <v>132.3</v>
      </c>
      <c r="EY66" s="60">
        <v>74.4</v>
      </c>
      <c r="EZ66" s="60">
        <v>222.7</v>
      </c>
      <c r="FA66" s="61">
        <v>114.5</v>
      </c>
      <c r="FB66" s="60">
        <v>29.4</v>
      </c>
      <c r="FC66" s="60"/>
      <c r="FD66" s="145">
        <f>FE66+FF66+FG66+FH66</f>
        <v>15474.4</v>
      </c>
      <c r="FE66" s="144">
        <f>FI66+FJ66+FK66</f>
        <v>1272.7</v>
      </c>
      <c r="FF66" s="144">
        <f>FL66++FM66+FN66</f>
        <v>1410</v>
      </c>
      <c r="FG66" s="144">
        <f>FO66+FP66+FQ66</f>
        <v>5757.5</v>
      </c>
      <c r="FH66" s="144">
        <f>FR66+FS66+FT66</f>
        <v>7034.2</v>
      </c>
      <c r="FI66" s="60">
        <v>386</v>
      </c>
      <c r="FJ66" s="60">
        <v>442.5</v>
      </c>
      <c r="FK66" s="60">
        <v>444.2</v>
      </c>
      <c r="FL66" s="64">
        <v>371.7</v>
      </c>
      <c r="FM66" s="60">
        <v>332.8</v>
      </c>
      <c r="FN66" s="61">
        <v>705.5</v>
      </c>
      <c r="FO66" s="60">
        <v>1318.2</v>
      </c>
      <c r="FP66" s="60">
        <v>1994.5</v>
      </c>
      <c r="FQ66" s="60">
        <v>2444.8</v>
      </c>
      <c r="FR66" s="60">
        <v>2062</v>
      </c>
      <c r="FS66" s="60">
        <v>2264.8</v>
      </c>
      <c r="FT66" s="60">
        <v>2707.4</v>
      </c>
      <c r="FU66" s="148"/>
      <c r="FV66" s="147">
        <f>SUM(FW66:FZ66)</f>
        <v>14352.9</v>
      </c>
      <c r="FW66" s="143">
        <f>SUM(GA66:GC66)</f>
        <v>4163.7</v>
      </c>
      <c r="FX66" s="143">
        <f>SUM(GD66:GF66)</f>
        <v>2178.1</v>
      </c>
      <c r="FY66" s="143">
        <f>SUM(GG66:GI66)</f>
        <v>3435.2</v>
      </c>
      <c r="FZ66" s="143">
        <f>SUM(GJ66:GL66)</f>
        <v>4575.9</v>
      </c>
      <c r="GA66" s="60">
        <v>772.3</v>
      </c>
      <c r="GB66" s="61">
        <v>3391.4</v>
      </c>
      <c r="GC66" s="60"/>
      <c r="GD66" s="60">
        <v>826.2</v>
      </c>
      <c r="GE66" s="64">
        <v>577.5</v>
      </c>
      <c r="GF66" s="60">
        <v>774.4</v>
      </c>
      <c r="GG66" s="60">
        <v>1041.4</v>
      </c>
      <c r="GH66" s="60">
        <v>1354</v>
      </c>
      <c r="GI66" s="60">
        <v>1039.8</v>
      </c>
      <c r="GJ66" s="64">
        <v>600.2</v>
      </c>
      <c r="GK66" s="64">
        <v>3349.6</v>
      </c>
      <c r="GL66" s="64">
        <v>626.1</v>
      </c>
      <c r="GM66" s="148"/>
      <c r="GN66" s="149">
        <f>GO66+GP66+GQ66+GR66</f>
        <v>3320.1</v>
      </c>
      <c r="GO66" s="143">
        <f>SUM(GS66:GU66)</f>
        <v>1817.5</v>
      </c>
      <c r="GP66" s="143">
        <f>SUM(GV66:GX66)</f>
        <v>936.5</v>
      </c>
      <c r="GQ66" s="143">
        <f>GY66+GZ66+HA66</f>
        <v>0</v>
      </c>
      <c r="GR66" s="143">
        <f>HB66+HC66+HD66</f>
        <v>566.1</v>
      </c>
      <c r="GS66" s="61">
        <v>597.1</v>
      </c>
      <c r="GT66" s="60">
        <v>0</v>
      </c>
      <c r="GU66" s="60">
        <v>1220.4</v>
      </c>
      <c r="GV66" s="60">
        <v>777.1</v>
      </c>
      <c r="GW66" s="60">
        <v>159.4</v>
      </c>
      <c r="GX66" s="60"/>
      <c r="GY66" s="60"/>
      <c r="GZ66" s="61"/>
      <c r="HA66" s="60">
        <v>0</v>
      </c>
      <c r="HB66" s="60"/>
      <c r="HC66" s="150"/>
      <c r="HD66" s="64">
        <v>566.1</v>
      </c>
      <c r="HE66" s="164"/>
      <c r="HF66" s="149">
        <f>HG66+HH66+HI66+HJ66</f>
        <v>4515.2</v>
      </c>
      <c r="HG66" s="60">
        <f>HK66+HL66+HM66</f>
        <v>2224</v>
      </c>
      <c r="HH66" s="60">
        <f>HN66+HO66+HP66</f>
        <v>1788.6</v>
      </c>
      <c r="HI66" s="60">
        <f>HQ66+HR66+HS66</f>
        <v>13.5</v>
      </c>
      <c r="HJ66" s="60">
        <f>HT66+HU66+HV66</f>
        <v>489.1</v>
      </c>
      <c r="HK66" s="60">
        <v>431.8</v>
      </c>
      <c r="HL66" s="60">
        <v>782.8</v>
      </c>
      <c r="HM66" s="60">
        <v>1009.4</v>
      </c>
      <c r="HN66" s="60">
        <v>1008.6</v>
      </c>
      <c r="HO66" s="60">
        <v>780</v>
      </c>
      <c r="HP66" s="60">
        <v>0</v>
      </c>
      <c r="HQ66" s="61">
        <v>13.5</v>
      </c>
      <c r="HR66" s="60">
        <v>0</v>
      </c>
      <c r="HS66" s="60">
        <v>0</v>
      </c>
      <c r="HT66" s="60">
        <v>32.4</v>
      </c>
      <c r="HU66" s="60">
        <v>290.8</v>
      </c>
      <c r="HV66" s="60">
        <v>165.9</v>
      </c>
      <c r="HW66" s="151"/>
      <c r="HX66" s="149">
        <f t="shared" si="0"/>
        <v>6869.7</v>
      </c>
      <c r="HY66" s="143">
        <f>IC66+ID66+IE66</f>
        <v>1917.2</v>
      </c>
      <c r="HZ66" s="143">
        <f>IF66+IG66+IH66</f>
        <v>3032.3</v>
      </c>
      <c r="IA66" s="143">
        <f>II66+IJ66+IK66</f>
        <v>1752</v>
      </c>
      <c r="IB66" s="143">
        <f>IL66+IM66+IN66</f>
        <v>168.2</v>
      </c>
      <c r="IC66" s="60">
        <v>640.5</v>
      </c>
      <c r="ID66" s="60">
        <v>625.7</v>
      </c>
      <c r="IE66" s="60">
        <v>651</v>
      </c>
      <c r="IF66" s="60">
        <v>0</v>
      </c>
      <c r="IG66" s="60">
        <v>1344.7</v>
      </c>
      <c r="IH66" s="60">
        <v>1687.6</v>
      </c>
      <c r="II66" s="60">
        <v>1752</v>
      </c>
      <c r="IJ66" s="60">
        <v>0</v>
      </c>
      <c r="IK66" s="60">
        <v>0</v>
      </c>
      <c r="IL66" s="60">
        <v>12.6</v>
      </c>
      <c r="IM66" s="60">
        <v>62.1</v>
      </c>
      <c r="IN66" s="60">
        <v>93.5</v>
      </c>
      <c r="IO66" s="86"/>
      <c r="IP66" s="3"/>
    </row>
    <row r="67" spans="1:250" ht="12.75" customHeight="1">
      <c r="A67" s="189" t="s">
        <v>85</v>
      </c>
      <c r="B67" s="181" t="s">
        <v>84</v>
      </c>
      <c r="C67" s="14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5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15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155"/>
      <c r="BC67" s="64"/>
      <c r="BD67" s="64"/>
      <c r="BE67" s="64"/>
      <c r="BF67" s="64"/>
      <c r="BG67" s="60"/>
      <c r="BH67" s="60"/>
      <c r="BI67" s="60"/>
      <c r="BJ67" s="60"/>
      <c r="BK67" s="60"/>
      <c r="BL67" s="60"/>
      <c r="BM67" s="60"/>
      <c r="BN67" s="60"/>
      <c r="BO67" s="64"/>
      <c r="BP67" s="64"/>
      <c r="BQ67" s="64"/>
      <c r="BR67" s="60"/>
      <c r="BS67" s="141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1"/>
      <c r="CF67" s="60"/>
      <c r="CG67" s="60"/>
      <c r="CH67" s="60"/>
      <c r="CI67" s="60"/>
      <c r="CJ67" s="141"/>
      <c r="CK67" s="60"/>
      <c r="CL67" s="60"/>
      <c r="CM67" s="60"/>
      <c r="CN67" s="60"/>
      <c r="CO67" s="60"/>
      <c r="CP67" s="142"/>
      <c r="CQ67" s="142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141"/>
      <c r="DC67" s="143"/>
      <c r="DD67" s="143"/>
      <c r="DE67" s="143"/>
      <c r="DF67" s="143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141"/>
      <c r="DU67" s="143"/>
      <c r="DV67" s="143"/>
      <c r="DW67" s="143"/>
      <c r="DX67" s="143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145">
        <f>EM67+EN67+EO67+EP67</f>
        <v>6623.2</v>
      </c>
      <c r="EM67" s="144">
        <f>EQ67+ER67+ES67</f>
        <v>1587.4</v>
      </c>
      <c r="EN67" s="144">
        <f>ET67+EU67+EV67</f>
        <v>2140.4</v>
      </c>
      <c r="EO67" s="144">
        <f>EW67+EX67+EY67</f>
        <v>1679.5</v>
      </c>
      <c r="EP67" s="144">
        <f>EZ67+FA67+FB67</f>
        <v>1215.9</v>
      </c>
      <c r="EQ67" s="60">
        <v>697.2</v>
      </c>
      <c r="ER67" s="60">
        <v>346.3</v>
      </c>
      <c r="ES67" s="60">
        <v>543.9</v>
      </c>
      <c r="ET67" s="60">
        <v>908.8</v>
      </c>
      <c r="EU67" s="60">
        <v>735.7</v>
      </c>
      <c r="EV67" s="60">
        <v>495.9</v>
      </c>
      <c r="EW67" s="60">
        <v>791.8</v>
      </c>
      <c r="EX67" s="60">
        <v>523.5</v>
      </c>
      <c r="EY67" s="60">
        <v>364.2</v>
      </c>
      <c r="EZ67" s="60">
        <v>399.2</v>
      </c>
      <c r="FA67" s="61">
        <v>706.4</v>
      </c>
      <c r="FB67" s="60">
        <v>110.3</v>
      </c>
      <c r="FC67" s="60"/>
      <c r="FD67" s="145">
        <f>FE67+FF67+FG67+FH67</f>
        <v>3705</v>
      </c>
      <c r="FE67" s="144">
        <f>FI67+FJ67+FK67</f>
        <v>832.3</v>
      </c>
      <c r="FF67" s="144">
        <f>FL67++FM67+FN67</f>
        <v>1022.7</v>
      </c>
      <c r="FG67" s="144">
        <f>FO67+FP67+FQ67</f>
        <v>924.1</v>
      </c>
      <c r="FH67" s="144">
        <f>FR67+FS67+FT67</f>
        <v>925.9</v>
      </c>
      <c r="FI67" s="60">
        <v>227</v>
      </c>
      <c r="FJ67" s="60">
        <v>298</v>
      </c>
      <c r="FK67" s="60">
        <v>307.3</v>
      </c>
      <c r="FL67" s="64">
        <v>258.6</v>
      </c>
      <c r="FM67" s="60">
        <v>364.5</v>
      </c>
      <c r="FN67" s="61">
        <v>399.6</v>
      </c>
      <c r="FO67" s="60">
        <v>286.1</v>
      </c>
      <c r="FP67" s="60">
        <v>318.2</v>
      </c>
      <c r="FQ67" s="60">
        <v>319.8</v>
      </c>
      <c r="FR67" s="60">
        <v>372.1</v>
      </c>
      <c r="FS67" s="60">
        <v>329.5</v>
      </c>
      <c r="FT67" s="60">
        <v>224.3</v>
      </c>
      <c r="FU67" s="148"/>
      <c r="FV67" s="147">
        <f>SUM(FW67:FZ67)</f>
        <v>3757.5</v>
      </c>
      <c r="FW67" s="143">
        <f>SUM(GA67:GC67)</f>
        <v>1077.3</v>
      </c>
      <c r="FX67" s="143">
        <f>SUM(GD67:GF67)</f>
        <v>1173.8</v>
      </c>
      <c r="FY67" s="143">
        <f>SUM(GG67:GI67)</f>
        <v>631.7</v>
      </c>
      <c r="FZ67" s="143">
        <f>SUM(GJ67:GL67)</f>
        <v>874.7</v>
      </c>
      <c r="GA67" s="60">
        <v>309.2</v>
      </c>
      <c r="GB67" s="61">
        <v>510.4</v>
      </c>
      <c r="GC67" s="60">
        <v>257.7</v>
      </c>
      <c r="GD67" s="60">
        <v>264.1</v>
      </c>
      <c r="GE67" s="64">
        <v>319.3</v>
      </c>
      <c r="GF67" s="64">
        <v>590.4</v>
      </c>
      <c r="GG67" s="60">
        <v>152.4</v>
      </c>
      <c r="GH67" s="60">
        <v>226.1</v>
      </c>
      <c r="GI67" s="60">
        <v>253.2</v>
      </c>
      <c r="GJ67" s="64">
        <v>387.7</v>
      </c>
      <c r="GK67" s="64">
        <v>259.7</v>
      </c>
      <c r="GL67" s="64">
        <v>227.3</v>
      </c>
      <c r="GM67" s="148"/>
      <c r="GN67" s="149">
        <f>GO67+GP67+GQ67+GR67</f>
        <v>3794.5</v>
      </c>
      <c r="GO67" s="143">
        <f>SUM(GS67:GU67)</f>
        <v>529.8</v>
      </c>
      <c r="GP67" s="143">
        <f>SUM(GV67:GX67)</f>
        <v>921</v>
      </c>
      <c r="GQ67" s="143">
        <f>GY67+GZ67+HA67</f>
        <v>1246.5</v>
      </c>
      <c r="GR67" s="143">
        <f>HB67+HC67+HD67</f>
        <v>1097.2</v>
      </c>
      <c r="GS67" s="61">
        <v>127.5</v>
      </c>
      <c r="GT67" s="61">
        <v>121.4</v>
      </c>
      <c r="GU67" s="61">
        <v>280.9</v>
      </c>
      <c r="GV67" s="61">
        <v>194.3</v>
      </c>
      <c r="GW67" s="61">
        <v>284.4</v>
      </c>
      <c r="GX67" s="61">
        <v>442.3</v>
      </c>
      <c r="GY67" s="60">
        <v>348.4</v>
      </c>
      <c r="GZ67" s="61">
        <v>492</v>
      </c>
      <c r="HA67" s="60">
        <v>406.1</v>
      </c>
      <c r="HB67" s="61">
        <v>394.4</v>
      </c>
      <c r="HC67" s="154">
        <v>293.8</v>
      </c>
      <c r="HD67" s="64">
        <v>409</v>
      </c>
      <c r="HE67" s="164"/>
      <c r="HF67" s="149">
        <f>HG67+HH67+HI67+HJ67</f>
        <v>2436.6</v>
      </c>
      <c r="HG67" s="60">
        <f>HK67+HL67+HM67</f>
        <v>527.2</v>
      </c>
      <c r="HH67" s="60">
        <f>HN67+HO67+HP67</f>
        <v>718.4</v>
      </c>
      <c r="HI67" s="60">
        <f>HQ67+HR67+HS67</f>
        <v>574.9</v>
      </c>
      <c r="HJ67" s="60">
        <f>HT67+HU67+HV67</f>
        <v>616.1</v>
      </c>
      <c r="HK67" s="61">
        <v>122.3</v>
      </c>
      <c r="HL67" s="61">
        <v>176.1</v>
      </c>
      <c r="HM67" s="60">
        <v>228.8</v>
      </c>
      <c r="HN67" s="61">
        <v>282.9</v>
      </c>
      <c r="HO67" s="60">
        <v>190.7</v>
      </c>
      <c r="HP67" s="60">
        <v>244.8</v>
      </c>
      <c r="HQ67" s="61">
        <v>233.7</v>
      </c>
      <c r="HR67" s="60">
        <v>219.6</v>
      </c>
      <c r="HS67" s="60">
        <v>121.6</v>
      </c>
      <c r="HT67" s="60">
        <v>204.4</v>
      </c>
      <c r="HU67" s="60">
        <v>236.2</v>
      </c>
      <c r="HV67" s="60">
        <v>175.5</v>
      </c>
      <c r="HW67" s="151"/>
      <c r="HX67" s="149">
        <f t="shared" si="0"/>
        <v>2090.8</v>
      </c>
      <c r="HY67" s="143">
        <f>IC67+ID67+IE67</f>
        <v>402.3</v>
      </c>
      <c r="HZ67" s="143">
        <f>IF67+IG67+IH67</f>
        <v>613.8</v>
      </c>
      <c r="IA67" s="143">
        <f>II67+IJ67+IK67</f>
        <v>493.3</v>
      </c>
      <c r="IB67" s="143">
        <f>IL67+IM67+IN67</f>
        <v>581.4</v>
      </c>
      <c r="IC67" s="60">
        <v>116.6</v>
      </c>
      <c r="ID67" s="60">
        <v>143.1</v>
      </c>
      <c r="IE67" s="60">
        <v>142.6</v>
      </c>
      <c r="IF67" s="60">
        <v>165.9</v>
      </c>
      <c r="IG67" s="60">
        <v>177</v>
      </c>
      <c r="IH67" s="60">
        <v>270.9</v>
      </c>
      <c r="II67" s="60">
        <v>172.5</v>
      </c>
      <c r="IJ67" s="60">
        <v>182.4</v>
      </c>
      <c r="IK67" s="60">
        <v>138.4</v>
      </c>
      <c r="IL67" s="60">
        <v>124.8</v>
      </c>
      <c r="IM67" s="60">
        <v>132.5</v>
      </c>
      <c r="IN67" s="60">
        <v>324.1</v>
      </c>
      <c r="IO67" s="86"/>
      <c r="IP67" s="3"/>
    </row>
    <row r="68" spans="1:249" s="3" customFormat="1" ht="12.75" customHeight="1">
      <c r="A68" s="63" t="s">
        <v>44</v>
      </c>
      <c r="B68" s="176" t="s">
        <v>43</v>
      </c>
      <c r="C68" s="152">
        <f>D68+E68+F68+G68</f>
        <v>1511.9</v>
      </c>
      <c r="D68" s="9">
        <f>H68+I68+J68</f>
        <v>377.5</v>
      </c>
      <c r="E68" s="9">
        <f>K68+L68+M68</f>
        <v>435.2</v>
      </c>
      <c r="F68" s="9">
        <f>N68+O68+P68</f>
        <v>356.5</v>
      </c>
      <c r="G68" s="9">
        <f>Q68+R68+S68</f>
        <v>342.7</v>
      </c>
      <c r="H68" s="9">
        <v>121.9</v>
      </c>
      <c r="I68" s="9">
        <v>120.9</v>
      </c>
      <c r="J68" s="9">
        <v>134.7</v>
      </c>
      <c r="K68" s="9">
        <v>152.1</v>
      </c>
      <c r="L68" s="9">
        <v>152.1</v>
      </c>
      <c r="M68" s="9">
        <v>131</v>
      </c>
      <c r="N68" s="9">
        <v>125.5</v>
      </c>
      <c r="O68" s="9">
        <v>116.5</v>
      </c>
      <c r="P68" s="9">
        <v>114.5</v>
      </c>
      <c r="Q68" s="9">
        <v>155.6</v>
      </c>
      <c r="R68" s="9">
        <v>106.5</v>
      </c>
      <c r="S68" s="9">
        <v>80.6</v>
      </c>
      <c r="T68" s="156">
        <f>SUM(U68:X68)</f>
        <v>754.8</v>
      </c>
      <c r="U68" s="9">
        <f>SUM(Y68:AA68)</f>
        <v>169.8</v>
      </c>
      <c r="V68" s="9">
        <f>SUM(AB68:AD68)</f>
        <v>205.3</v>
      </c>
      <c r="W68" s="9">
        <f>SUM(AE68:AG68)</f>
        <v>198.5</v>
      </c>
      <c r="X68" s="9">
        <f>SUM(AH68:AJ68)</f>
        <v>181.2</v>
      </c>
      <c r="Y68" s="9">
        <v>74.7</v>
      </c>
      <c r="Z68" s="9">
        <v>48.3</v>
      </c>
      <c r="AA68" s="9">
        <v>46.8</v>
      </c>
      <c r="AB68" s="9">
        <v>43</v>
      </c>
      <c r="AC68" s="9">
        <v>79.3</v>
      </c>
      <c r="AD68" s="9">
        <v>83</v>
      </c>
      <c r="AE68" s="9">
        <v>105.7</v>
      </c>
      <c r="AF68" s="9">
        <v>67.9</v>
      </c>
      <c r="AG68" s="9">
        <v>24.9</v>
      </c>
      <c r="AH68" s="9">
        <v>97.4</v>
      </c>
      <c r="AI68" s="9">
        <v>40.8</v>
      </c>
      <c r="AJ68" s="9">
        <v>43</v>
      </c>
      <c r="AK68" s="156">
        <f>SUM(AL68:AO68)</f>
        <v>605.3</v>
      </c>
      <c r="AL68" s="9">
        <f>SUM(AP68:AR68)</f>
        <v>158.4</v>
      </c>
      <c r="AM68" s="9">
        <f>SUM(AS68:AU68)</f>
        <v>174</v>
      </c>
      <c r="AN68" s="9">
        <f>SUM(AV68:AX68)</f>
        <v>114.5</v>
      </c>
      <c r="AO68" s="9">
        <f>SUM(AY68:BA68)</f>
        <v>158.4</v>
      </c>
      <c r="AP68" s="9">
        <v>60.5</v>
      </c>
      <c r="AQ68" s="9">
        <v>50.3</v>
      </c>
      <c r="AR68" s="9">
        <v>47.6</v>
      </c>
      <c r="AS68" s="9">
        <v>55.9</v>
      </c>
      <c r="AT68" s="9">
        <v>55.9</v>
      </c>
      <c r="AU68" s="9">
        <v>62.2</v>
      </c>
      <c r="AV68" s="9">
        <v>33.9</v>
      </c>
      <c r="AW68" s="9">
        <v>34.6</v>
      </c>
      <c r="AX68" s="9">
        <v>46</v>
      </c>
      <c r="AY68" s="9">
        <v>72.5</v>
      </c>
      <c r="AZ68" s="9">
        <v>47.3</v>
      </c>
      <c r="BA68" s="9">
        <v>38.6</v>
      </c>
      <c r="BB68" s="156">
        <f>BC68+BD68+BE68+BF68</f>
        <v>436.3</v>
      </c>
      <c r="BC68" s="9">
        <f>BG68+BH68+BI68</f>
        <v>121.1</v>
      </c>
      <c r="BD68" s="9">
        <f>BJ68+BK68+BL68</f>
        <v>118</v>
      </c>
      <c r="BE68" s="9">
        <f>BM68+BN68+BO68</f>
        <v>123.1</v>
      </c>
      <c r="BF68" s="9">
        <f>BP68+BQ68+BR68</f>
        <v>74.1</v>
      </c>
      <c r="BG68" s="61">
        <v>38.5</v>
      </c>
      <c r="BH68" s="61">
        <v>40.5</v>
      </c>
      <c r="BI68" s="61">
        <v>42.1</v>
      </c>
      <c r="BJ68" s="61">
        <v>44.5</v>
      </c>
      <c r="BK68" s="61">
        <v>32.5</v>
      </c>
      <c r="BL68" s="61">
        <v>41</v>
      </c>
      <c r="BM68" s="61">
        <v>38.7</v>
      </c>
      <c r="BN68" s="61">
        <v>43.2</v>
      </c>
      <c r="BO68" s="9">
        <v>41.2</v>
      </c>
      <c r="BP68" s="9">
        <v>17.9</v>
      </c>
      <c r="BQ68" s="9">
        <v>32.5</v>
      </c>
      <c r="BR68" s="61">
        <v>23.7</v>
      </c>
      <c r="BS68" s="145">
        <f>BT68+BU68+BV68+BW68</f>
        <v>196.4</v>
      </c>
      <c r="BT68" s="61">
        <f>BX68+BY68+BZ68</f>
        <v>66.5</v>
      </c>
      <c r="BU68" s="61">
        <f>CA68+CB68+CC68</f>
        <v>58.2</v>
      </c>
      <c r="BV68" s="61">
        <f>CD68+CE68+CF68</f>
        <v>30.8</v>
      </c>
      <c r="BW68" s="61">
        <f>CG68+CH68+CI68</f>
        <v>40.9</v>
      </c>
      <c r="BX68" s="61">
        <v>21.4</v>
      </c>
      <c r="BY68" s="61">
        <v>22.2</v>
      </c>
      <c r="BZ68" s="61">
        <v>22.9</v>
      </c>
      <c r="CA68" s="61">
        <v>18.6</v>
      </c>
      <c r="CB68" s="61">
        <v>11.1</v>
      </c>
      <c r="CC68" s="61">
        <v>28.5</v>
      </c>
      <c r="CD68" s="61">
        <v>11.5</v>
      </c>
      <c r="CE68" s="61">
        <v>7.1</v>
      </c>
      <c r="CF68" s="61">
        <v>12.2</v>
      </c>
      <c r="CG68" s="61">
        <v>15.9</v>
      </c>
      <c r="CH68" s="61">
        <v>14.2</v>
      </c>
      <c r="CI68" s="61">
        <v>10.8</v>
      </c>
      <c r="CJ68" s="145">
        <f>CK68+CL68+CM68+CN68</f>
        <v>88</v>
      </c>
      <c r="CK68" s="61">
        <f>CO68+CP68+CQ68</f>
        <v>15.3</v>
      </c>
      <c r="CL68" s="61">
        <f>CR68+CS68+CT68</f>
        <v>21.2</v>
      </c>
      <c r="CM68" s="61">
        <f>CU68+CV68+CW68</f>
        <v>26.7</v>
      </c>
      <c r="CN68" s="61">
        <f>CX68+CY68+CZ68</f>
        <v>24.8</v>
      </c>
      <c r="CO68" s="61">
        <v>5.3</v>
      </c>
      <c r="CP68" s="153">
        <v>5.5</v>
      </c>
      <c r="CQ68" s="153">
        <v>4.5</v>
      </c>
      <c r="CR68" s="61">
        <v>4.4</v>
      </c>
      <c r="CS68" s="61">
        <v>7.5</v>
      </c>
      <c r="CT68" s="61">
        <v>9.3</v>
      </c>
      <c r="CU68" s="61">
        <v>8.5</v>
      </c>
      <c r="CV68" s="61">
        <v>9.1</v>
      </c>
      <c r="CW68" s="61">
        <v>9.1</v>
      </c>
      <c r="CX68" s="61">
        <v>5.9</v>
      </c>
      <c r="CY68" s="61">
        <v>9</v>
      </c>
      <c r="CZ68" s="61">
        <v>9.9</v>
      </c>
      <c r="DA68" s="61"/>
      <c r="DB68" s="145">
        <f>DC68+DD68+DE68+DF68</f>
        <v>136.9</v>
      </c>
      <c r="DC68" s="144">
        <f>DG68+DH68+DI68</f>
        <v>24.6</v>
      </c>
      <c r="DD68" s="144">
        <f>DJ68+DK68+DL68</f>
        <v>37.8</v>
      </c>
      <c r="DE68" s="144">
        <f>DM68+DN68+DO68</f>
        <v>42.8</v>
      </c>
      <c r="DF68" s="144">
        <f>DP68+DQ68+DR68</f>
        <v>31.7</v>
      </c>
      <c r="DG68" s="61">
        <v>6.8</v>
      </c>
      <c r="DH68" s="61">
        <v>7.2</v>
      </c>
      <c r="DI68" s="61">
        <v>10.6</v>
      </c>
      <c r="DJ68" s="61">
        <v>9.4</v>
      </c>
      <c r="DK68" s="61">
        <v>13.1</v>
      </c>
      <c r="DL68" s="61">
        <v>15.3</v>
      </c>
      <c r="DM68" s="61">
        <v>14.7</v>
      </c>
      <c r="DN68" s="61">
        <v>13.7</v>
      </c>
      <c r="DO68" s="61">
        <v>14.4</v>
      </c>
      <c r="DP68" s="61">
        <v>10.8</v>
      </c>
      <c r="DQ68" s="61">
        <v>11.2</v>
      </c>
      <c r="DR68" s="61">
        <v>9.7</v>
      </c>
      <c r="DS68" s="61"/>
      <c r="DT68" s="145">
        <f>DU68+DV68+DW68+DX68</f>
        <v>188.7</v>
      </c>
      <c r="DU68" s="144">
        <f>DY68+DZ68+EA68</f>
        <v>18.7</v>
      </c>
      <c r="DV68" s="144">
        <f>EB68+EC68+ED68</f>
        <v>20</v>
      </c>
      <c r="DW68" s="144">
        <f>EE68+EF68+EG68</f>
        <v>92.6</v>
      </c>
      <c r="DX68" s="144">
        <f>EH68+EI68+EJ68</f>
        <v>57.4</v>
      </c>
      <c r="DY68" s="61">
        <v>5.8</v>
      </c>
      <c r="DZ68" s="61">
        <v>5.8</v>
      </c>
      <c r="EA68" s="61">
        <v>7.1</v>
      </c>
      <c r="EB68" s="61">
        <v>7.5</v>
      </c>
      <c r="EC68" s="61">
        <v>6</v>
      </c>
      <c r="ED68" s="61">
        <v>6.5</v>
      </c>
      <c r="EE68" s="61">
        <v>44.6</v>
      </c>
      <c r="EF68" s="61">
        <v>26.4</v>
      </c>
      <c r="EG68" s="61">
        <v>21.6</v>
      </c>
      <c r="EH68" s="61">
        <v>19.1</v>
      </c>
      <c r="EI68" s="61">
        <v>20.5</v>
      </c>
      <c r="EJ68" s="61">
        <v>17.8</v>
      </c>
      <c r="EK68" s="61"/>
      <c r="EL68" s="145">
        <f>EM68+EN68+EO68+EP68</f>
        <v>171</v>
      </c>
      <c r="EM68" s="144">
        <f>EQ68+ER68+ES68</f>
        <v>18.3</v>
      </c>
      <c r="EN68" s="144">
        <f>ET68+EU68+EV68</f>
        <v>20.7</v>
      </c>
      <c r="EO68" s="144">
        <f>EW68+EX68+EY68</f>
        <v>20.8</v>
      </c>
      <c r="EP68" s="144">
        <f>EZ68+FA68+FB68</f>
        <v>111.2</v>
      </c>
      <c r="EQ68" s="61">
        <v>5.4</v>
      </c>
      <c r="ER68" s="61">
        <v>6.8</v>
      </c>
      <c r="ES68" s="61">
        <v>6.1</v>
      </c>
      <c r="ET68" s="61">
        <v>5.2</v>
      </c>
      <c r="EU68" s="61">
        <v>7.5</v>
      </c>
      <c r="EV68" s="61">
        <v>8</v>
      </c>
      <c r="EW68" s="61">
        <v>5.1</v>
      </c>
      <c r="EX68" s="61">
        <v>8.4</v>
      </c>
      <c r="EY68" s="61">
        <v>7.3</v>
      </c>
      <c r="EZ68" s="61">
        <v>8.2</v>
      </c>
      <c r="FA68" s="61">
        <v>16.7</v>
      </c>
      <c r="FB68" s="61">
        <v>86.3</v>
      </c>
      <c r="FC68" s="61"/>
      <c r="FD68" s="145">
        <f>FE68+FF68+FG68+FH68</f>
        <v>237.8</v>
      </c>
      <c r="FE68" s="144">
        <f>FI68+FJ68+FK68</f>
        <v>71.7</v>
      </c>
      <c r="FF68" s="144">
        <f>FL68++FM68+FN68</f>
        <v>12.3</v>
      </c>
      <c r="FG68" s="144">
        <f>FO68+FP68+FQ68</f>
        <v>12</v>
      </c>
      <c r="FH68" s="144">
        <f>FR68+FS68+FT68</f>
        <v>141.8</v>
      </c>
      <c r="FI68" s="61">
        <v>2.6</v>
      </c>
      <c r="FJ68" s="61">
        <v>66</v>
      </c>
      <c r="FK68" s="61">
        <v>3.1</v>
      </c>
      <c r="FL68" s="9">
        <v>2.9</v>
      </c>
      <c r="FM68" s="61">
        <v>4.7</v>
      </c>
      <c r="FN68" s="61">
        <v>4.7</v>
      </c>
      <c r="FO68" s="61">
        <v>4.6</v>
      </c>
      <c r="FP68" s="61">
        <v>2.7</v>
      </c>
      <c r="FQ68" s="61">
        <v>4.7</v>
      </c>
      <c r="FR68" s="61">
        <v>4.7</v>
      </c>
      <c r="FS68" s="61">
        <v>36.8</v>
      </c>
      <c r="FT68" s="61">
        <v>100.3</v>
      </c>
      <c r="FU68" s="146"/>
      <c r="FV68" s="147">
        <f>SUM(FW68:FZ68)</f>
        <v>248.4</v>
      </c>
      <c r="FW68" s="143">
        <f>SUM(GA68:GC68)</f>
        <v>11.7</v>
      </c>
      <c r="FX68" s="143">
        <f>SUM(GD68:GF68)</f>
        <v>12.9</v>
      </c>
      <c r="FY68" s="143">
        <f>SUM(GG68:GI68)</f>
        <v>110.1</v>
      </c>
      <c r="FZ68" s="143">
        <f>SUM(GJ68:GL68)</f>
        <v>113.7</v>
      </c>
      <c r="GA68" s="61">
        <v>5.2</v>
      </c>
      <c r="GB68" s="61">
        <v>3.5</v>
      </c>
      <c r="GC68" s="60">
        <v>3</v>
      </c>
      <c r="GD68" s="60">
        <v>7.5</v>
      </c>
      <c r="GE68" s="64">
        <v>3.4</v>
      </c>
      <c r="GF68" s="64">
        <v>2</v>
      </c>
      <c r="GG68" s="60">
        <v>20.2</v>
      </c>
      <c r="GH68" s="60">
        <v>20.5</v>
      </c>
      <c r="GI68" s="60">
        <v>69.4</v>
      </c>
      <c r="GJ68" s="9">
        <v>36.2</v>
      </c>
      <c r="GK68" s="64">
        <v>39.8</v>
      </c>
      <c r="GL68" s="64">
        <v>37.7</v>
      </c>
      <c r="GM68" s="148"/>
      <c r="GN68" s="149">
        <f>GO68+GP68+GQ68+GR68</f>
        <v>131.2</v>
      </c>
      <c r="GO68" s="143">
        <f>SUM(GS68:GU68)</f>
        <v>6.1</v>
      </c>
      <c r="GP68" s="143">
        <f>SUM(GV68:GX68)</f>
        <v>5.7</v>
      </c>
      <c r="GQ68" s="143">
        <f>GY68+GZ68+HA68</f>
        <v>20.5</v>
      </c>
      <c r="GR68" s="143">
        <f>HB68+HC68+HD68</f>
        <v>98.9</v>
      </c>
      <c r="GS68" s="61">
        <v>2</v>
      </c>
      <c r="GT68" s="61">
        <v>2</v>
      </c>
      <c r="GU68" s="61">
        <v>2.1</v>
      </c>
      <c r="GV68" s="61">
        <v>1.9</v>
      </c>
      <c r="GW68" s="61">
        <v>1.9</v>
      </c>
      <c r="GX68" s="61">
        <v>1.9</v>
      </c>
      <c r="GY68" s="60">
        <v>6.8</v>
      </c>
      <c r="GZ68" s="61">
        <v>6.8</v>
      </c>
      <c r="HA68" s="60">
        <v>6.9</v>
      </c>
      <c r="HB68" s="61">
        <v>9.4</v>
      </c>
      <c r="HC68" s="154">
        <v>10.2</v>
      </c>
      <c r="HD68" s="64">
        <v>79.3</v>
      </c>
      <c r="HE68" s="164"/>
      <c r="HF68" s="149">
        <f>HG68+HH68+HI68+HJ68</f>
        <v>1114.3</v>
      </c>
      <c r="HG68" s="60">
        <f>HK68+HL68+HM68</f>
        <v>125.8</v>
      </c>
      <c r="HH68" s="60">
        <f>HN68+HO68+HP68</f>
        <v>395.5</v>
      </c>
      <c r="HI68" s="60">
        <f>HQ68+HR68+HS68</f>
        <v>444.1</v>
      </c>
      <c r="HJ68" s="60">
        <f>HT68+HU68+HV68</f>
        <v>148.9</v>
      </c>
      <c r="HK68" s="61">
        <v>36.4</v>
      </c>
      <c r="HL68" s="61">
        <v>36.7</v>
      </c>
      <c r="HM68" s="60">
        <v>52.7</v>
      </c>
      <c r="HN68" s="61">
        <v>56.2</v>
      </c>
      <c r="HO68" s="61">
        <v>102.7</v>
      </c>
      <c r="HP68" s="60">
        <v>236.6</v>
      </c>
      <c r="HQ68" s="61">
        <v>17.8</v>
      </c>
      <c r="HR68" s="60">
        <v>412.3</v>
      </c>
      <c r="HS68" s="60">
        <v>14</v>
      </c>
      <c r="HT68" s="60">
        <v>50</v>
      </c>
      <c r="HU68" s="60">
        <v>48.8</v>
      </c>
      <c r="HV68" s="60">
        <v>50.1</v>
      </c>
      <c r="HW68" s="61"/>
      <c r="HX68" s="149">
        <f t="shared" si="0"/>
        <v>3097.9</v>
      </c>
      <c r="HY68" s="143">
        <f>IC68+ID68+IE68</f>
        <v>180.3</v>
      </c>
      <c r="HZ68" s="143">
        <f>IF68+IG68+IH68</f>
        <v>1012.4</v>
      </c>
      <c r="IA68" s="143">
        <f>II68+IJ68+IK68</f>
        <v>1025.2</v>
      </c>
      <c r="IB68" s="143">
        <f>IL68+IM68+IN68</f>
        <v>880</v>
      </c>
      <c r="IC68" s="61">
        <v>1.3</v>
      </c>
      <c r="ID68" s="61">
        <v>80.9</v>
      </c>
      <c r="IE68" s="60">
        <v>98.1</v>
      </c>
      <c r="IF68" s="61">
        <v>168.2</v>
      </c>
      <c r="IG68" s="61">
        <v>315.2</v>
      </c>
      <c r="IH68" s="61">
        <v>529</v>
      </c>
      <c r="II68" s="61">
        <v>144.5</v>
      </c>
      <c r="IJ68" s="60">
        <v>396.8</v>
      </c>
      <c r="IK68" s="60">
        <v>483.9</v>
      </c>
      <c r="IL68" s="60">
        <v>399.6</v>
      </c>
      <c r="IM68" s="60">
        <v>1.7</v>
      </c>
      <c r="IN68" s="60">
        <v>478.7</v>
      </c>
      <c r="IO68" s="86"/>
    </row>
    <row r="69" spans="1:249" ht="12.75" customHeight="1">
      <c r="A69" s="62"/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ht="24.75" customHeight="1">
      <c r="A70" s="191" t="s">
        <v>183</v>
      </c>
      <c r="B70" s="174"/>
      <c r="C70" s="140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55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15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155"/>
      <c r="BC70" s="64"/>
      <c r="BD70" s="64"/>
      <c r="BE70" s="64"/>
      <c r="BF70" s="64"/>
      <c r="BG70" s="60"/>
      <c r="BH70" s="60"/>
      <c r="BI70" s="60"/>
      <c r="BJ70" s="60"/>
      <c r="BK70" s="60"/>
      <c r="BL70" s="60"/>
      <c r="BM70" s="60"/>
      <c r="BN70" s="60"/>
      <c r="BO70" s="64"/>
      <c r="BP70" s="64"/>
      <c r="BQ70" s="64"/>
      <c r="BR70" s="60"/>
      <c r="BS70" s="141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1"/>
      <c r="CF70" s="60"/>
      <c r="CG70" s="60"/>
      <c r="CH70" s="60"/>
      <c r="CI70" s="60"/>
      <c r="CJ70" s="141"/>
      <c r="CK70" s="60"/>
      <c r="CL70" s="60"/>
      <c r="CM70" s="60"/>
      <c r="CN70" s="60"/>
      <c r="CO70" s="60"/>
      <c r="CP70" s="142"/>
      <c r="CQ70" s="142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141"/>
      <c r="DC70" s="143"/>
      <c r="DD70" s="143"/>
      <c r="DE70" s="143"/>
      <c r="DF70" s="143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41"/>
      <c r="DU70" s="143"/>
      <c r="DV70" s="143"/>
      <c r="DW70" s="143"/>
      <c r="DX70" s="143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141"/>
      <c r="EM70" s="144"/>
      <c r="EN70" s="144"/>
      <c r="EO70" s="144"/>
      <c r="EP70" s="144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1"/>
      <c r="FB70" s="60"/>
      <c r="FC70" s="60"/>
      <c r="FD70" s="145"/>
      <c r="FE70" s="144"/>
      <c r="FF70" s="144"/>
      <c r="FG70" s="144"/>
      <c r="FH70" s="144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148"/>
      <c r="FV70" s="147"/>
      <c r="FW70" s="143"/>
      <c r="FX70" s="143"/>
      <c r="FY70" s="143"/>
      <c r="FZ70" s="143"/>
      <c r="GA70" s="60"/>
      <c r="GB70" s="61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148"/>
      <c r="GN70" s="149"/>
      <c r="GO70" s="143"/>
      <c r="GP70" s="143"/>
      <c r="GQ70" s="143"/>
      <c r="GR70" s="143"/>
      <c r="GS70" s="61"/>
      <c r="GT70" s="60"/>
      <c r="GU70" s="60"/>
      <c r="GV70" s="60"/>
      <c r="GW70" s="60"/>
      <c r="GX70" s="60"/>
      <c r="GY70" s="60"/>
      <c r="GZ70" s="61"/>
      <c r="HA70" s="60"/>
      <c r="HB70" s="60"/>
      <c r="HC70" s="150"/>
      <c r="HD70" s="60"/>
      <c r="HE70" s="148"/>
      <c r="HF70" s="149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1"/>
      <c r="HR70" s="60"/>
      <c r="HS70" s="60"/>
      <c r="HT70" s="60"/>
      <c r="HU70" s="60"/>
      <c r="HV70" s="60"/>
      <c r="HW70" s="151"/>
      <c r="HX70" s="149"/>
      <c r="HY70" s="143"/>
      <c r="HZ70" s="143"/>
      <c r="IA70" s="143"/>
      <c r="IB70" s="143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86"/>
    </row>
    <row r="71" spans="1:249" s="3" customFormat="1" ht="24">
      <c r="A71" s="74" t="s">
        <v>158</v>
      </c>
      <c r="B71" s="180" t="s">
        <v>131</v>
      </c>
      <c r="C71" s="14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45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145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145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45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45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145"/>
      <c r="DC71" s="144"/>
      <c r="DD71" s="144"/>
      <c r="DE71" s="144"/>
      <c r="DF71" s="144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145"/>
      <c r="DU71" s="144"/>
      <c r="DV71" s="144"/>
      <c r="DW71" s="144"/>
      <c r="DX71" s="144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145">
        <f>EM71+EN71+EO71+EP71</f>
        <v>54.4</v>
      </c>
      <c r="EM71" s="144">
        <f>EQ71+ER71+ES71</f>
        <v>10.2</v>
      </c>
      <c r="EN71" s="144">
        <f>ET71+EU71+EV71</f>
        <v>14</v>
      </c>
      <c r="EO71" s="144">
        <f>EW71+EX71+EY71</f>
        <v>16.6</v>
      </c>
      <c r="EP71" s="144">
        <f>EZ71+FA71+FB71</f>
        <v>13.6</v>
      </c>
      <c r="EQ71" s="61">
        <v>3.4</v>
      </c>
      <c r="ER71" s="61">
        <v>3.2</v>
      </c>
      <c r="ES71" s="61">
        <v>3.6</v>
      </c>
      <c r="ET71" s="61">
        <v>3.6</v>
      </c>
      <c r="EU71" s="61">
        <v>4.8</v>
      </c>
      <c r="EV71" s="61">
        <v>5.6</v>
      </c>
      <c r="EW71" s="61">
        <v>5.6</v>
      </c>
      <c r="EX71" s="61">
        <v>5.5</v>
      </c>
      <c r="EY71" s="61">
        <v>5.5</v>
      </c>
      <c r="EZ71" s="61">
        <v>4.6</v>
      </c>
      <c r="FA71" s="61">
        <v>4.8</v>
      </c>
      <c r="FB71" s="61">
        <v>4.2</v>
      </c>
      <c r="FC71" s="61"/>
      <c r="FD71" s="145">
        <f>FE71+FF71+FG71+FH71</f>
        <v>21.9</v>
      </c>
      <c r="FE71" s="144">
        <f>FI71+FJ71+FK71</f>
        <v>3.8</v>
      </c>
      <c r="FF71" s="144">
        <f>FL71++FM71+FN71</f>
        <v>5.2</v>
      </c>
      <c r="FG71" s="144">
        <f>FO71+FP71+FQ71</f>
        <v>7.2</v>
      </c>
      <c r="FH71" s="144">
        <f>FR71+FS71+FT71</f>
        <v>5.7</v>
      </c>
      <c r="FI71" s="61">
        <v>0.9</v>
      </c>
      <c r="FJ71" s="61">
        <v>1.5</v>
      </c>
      <c r="FK71" s="61">
        <v>1.4</v>
      </c>
      <c r="FL71" s="9">
        <v>1.5</v>
      </c>
      <c r="FM71" s="9">
        <v>1.4</v>
      </c>
      <c r="FN71" s="9">
        <v>2.3</v>
      </c>
      <c r="FO71" s="61">
        <v>2.3</v>
      </c>
      <c r="FP71" s="61">
        <v>2.4</v>
      </c>
      <c r="FQ71" s="61">
        <v>2.5</v>
      </c>
      <c r="FR71" s="61">
        <v>2.7</v>
      </c>
      <c r="FS71" s="61">
        <v>1.5</v>
      </c>
      <c r="FT71" s="61">
        <v>1.5</v>
      </c>
      <c r="FU71" s="146"/>
      <c r="FV71" s="147">
        <f>SUM(FW71:FZ71)</f>
        <v>18.1</v>
      </c>
      <c r="FW71" s="143">
        <f>SUM(GA71:GC71)</f>
        <v>2.2</v>
      </c>
      <c r="FX71" s="143">
        <f>SUM(GD71:GF71)</f>
        <v>2.6</v>
      </c>
      <c r="FY71" s="143">
        <f>SUM(GG71:GI71)</f>
        <v>2.9</v>
      </c>
      <c r="FZ71" s="143">
        <f>SUM(GJ71:GL71)</f>
        <v>10.4</v>
      </c>
      <c r="GA71" s="61">
        <v>0.7</v>
      </c>
      <c r="GB71" s="61">
        <v>0.7</v>
      </c>
      <c r="GC71" s="9">
        <v>0.8</v>
      </c>
      <c r="GD71" s="61">
        <v>0.7</v>
      </c>
      <c r="GE71" s="9">
        <v>0.3</v>
      </c>
      <c r="GF71" s="9">
        <v>1.6</v>
      </c>
      <c r="GG71" s="61">
        <v>1</v>
      </c>
      <c r="GH71" s="61">
        <v>1.3</v>
      </c>
      <c r="GI71" s="61">
        <v>0.6</v>
      </c>
      <c r="GJ71" s="9">
        <v>0.8</v>
      </c>
      <c r="GK71" s="9">
        <v>2.4</v>
      </c>
      <c r="GL71" s="9">
        <v>7.2</v>
      </c>
      <c r="GM71" s="148"/>
      <c r="GN71" s="149">
        <f>GO71+GP71+GQ71+GR71</f>
        <v>10.3</v>
      </c>
      <c r="GO71" s="143">
        <f>SUM(GS71:GU71)</f>
        <v>2.4</v>
      </c>
      <c r="GP71" s="143">
        <f>SUM(GV71:GX71)</f>
        <v>2.3</v>
      </c>
      <c r="GQ71" s="143">
        <f>GY71+GZ71+HA71</f>
        <v>2.4</v>
      </c>
      <c r="GR71" s="143">
        <f>HB71+HC71+HD71</f>
        <v>3.2</v>
      </c>
      <c r="GS71" s="61">
        <v>0.7</v>
      </c>
      <c r="GT71" s="61">
        <v>0.9</v>
      </c>
      <c r="GU71" s="61">
        <v>0.8</v>
      </c>
      <c r="GV71" s="61">
        <v>0.6</v>
      </c>
      <c r="GW71" s="61">
        <v>0.9</v>
      </c>
      <c r="GX71" s="61">
        <v>0.8</v>
      </c>
      <c r="GY71" s="60">
        <v>0.8</v>
      </c>
      <c r="GZ71" s="61">
        <v>0.8</v>
      </c>
      <c r="HA71" s="60">
        <v>0.8</v>
      </c>
      <c r="HB71" s="61">
        <v>0.9</v>
      </c>
      <c r="HC71" s="154">
        <v>1</v>
      </c>
      <c r="HD71" s="9">
        <v>1.3</v>
      </c>
      <c r="HE71" s="160"/>
      <c r="HF71" s="149">
        <f>HG71+HH71+HI71+HJ71</f>
        <v>16</v>
      </c>
      <c r="HG71" s="60">
        <f>HK71+HL71+HM71</f>
        <v>3</v>
      </c>
      <c r="HH71" s="60">
        <f>HN71+HO71+HP71</f>
        <v>4.4</v>
      </c>
      <c r="HI71" s="60">
        <f>HQ71+HR71+HS71</f>
        <v>3.1</v>
      </c>
      <c r="HJ71" s="60">
        <f>HT71+HU71+HV71</f>
        <v>5.5</v>
      </c>
      <c r="HK71" s="61">
        <v>0.9</v>
      </c>
      <c r="HL71" s="61">
        <v>0.9</v>
      </c>
      <c r="HM71" s="60">
        <v>1.2</v>
      </c>
      <c r="HN71" s="61">
        <v>1.5</v>
      </c>
      <c r="HO71" s="61">
        <v>1.5</v>
      </c>
      <c r="HP71" s="60">
        <v>1.4</v>
      </c>
      <c r="HQ71" s="61">
        <v>1.2</v>
      </c>
      <c r="HR71" s="60">
        <v>1</v>
      </c>
      <c r="HS71" s="60">
        <v>0.9</v>
      </c>
      <c r="HT71" s="60">
        <v>1</v>
      </c>
      <c r="HU71" s="60">
        <v>2.6</v>
      </c>
      <c r="HV71" s="60">
        <v>1.9</v>
      </c>
      <c r="HW71" s="61"/>
      <c r="HX71" s="149">
        <f t="shared" si="0"/>
        <v>33.8</v>
      </c>
      <c r="HY71" s="143">
        <f>IC71+ID71+IE71</f>
        <v>6.6</v>
      </c>
      <c r="HZ71" s="143">
        <f>IF71+IG71+IH71</f>
        <v>9.3</v>
      </c>
      <c r="IA71" s="143">
        <f>II71+IJ71+IK71</f>
        <v>8.9</v>
      </c>
      <c r="IB71" s="143">
        <f>IL71+IM71+IN71</f>
        <v>9</v>
      </c>
      <c r="IC71" s="61">
        <v>2.1</v>
      </c>
      <c r="ID71" s="61">
        <v>2.3</v>
      </c>
      <c r="IE71" s="60">
        <v>2.2</v>
      </c>
      <c r="IF71" s="61">
        <v>3.5</v>
      </c>
      <c r="IG71" s="61">
        <v>2.1</v>
      </c>
      <c r="IH71" s="61">
        <v>3.7</v>
      </c>
      <c r="II71" s="61">
        <v>2.5</v>
      </c>
      <c r="IJ71" s="60">
        <v>2.2</v>
      </c>
      <c r="IK71" s="60">
        <v>4.2</v>
      </c>
      <c r="IL71" s="60">
        <v>3.7</v>
      </c>
      <c r="IM71" s="60">
        <v>3</v>
      </c>
      <c r="IN71" s="60">
        <v>2.3</v>
      </c>
      <c r="IO71" s="86"/>
    </row>
    <row r="72" spans="1:249" ht="12.75">
      <c r="A72" s="62"/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1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ht="24">
      <c r="A73" s="191" t="s">
        <v>184</v>
      </c>
      <c r="B73" s="174"/>
      <c r="C73" s="14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4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41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141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141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141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141"/>
      <c r="DC73" s="143"/>
      <c r="DD73" s="143"/>
      <c r="DE73" s="143"/>
      <c r="DF73" s="143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141"/>
      <c r="DU73" s="143"/>
      <c r="DV73" s="143"/>
      <c r="DW73" s="143"/>
      <c r="DX73" s="143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141"/>
      <c r="EM73" s="144"/>
      <c r="EN73" s="144"/>
      <c r="EO73" s="144"/>
      <c r="EP73" s="144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1"/>
      <c r="FB73" s="60"/>
      <c r="FC73" s="60"/>
      <c r="FD73" s="145"/>
      <c r="FE73" s="144"/>
      <c r="FF73" s="144"/>
      <c r="FG73" s="144"/>
      <c r="FH73" s="144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148"/>
      <c r="FV73" s="147"/>
      <c r="FW73" s="143"/>
      <c r="FX73" s="143"/>
      <c r="FY73" s="143"/>
      <c r="FZ73" s="143"/>
      <c r="GA73" s="60"/>
      <c r="GB73" s="61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148"/>
      <c r="GN73" s="149"/>
      <c r="GO73" s="143"/>
      <c r="GP73" s="143"/>
      <c r="GQ73" s="143"/>
      <c r="GR73" s="143"/>
      <c r="GS73" s="61"/>
      <c r="GT73" s="60"/>
      <c r="GU73" s="60"/>
      <c r="GV73" s="60"/>
      <c r="GW73" s="60"/>
      <c r="GX73" s="60"/>
      <c r="GY73" s="60"/>
      <c r="GZ73" s="61"/>
      <c r="HA73" s="60"/>
      <c r="HB73" s="60"/>
      <c r="HC73" s="150"/>
      <c r="HD73" s="60"/>
      <c r="HE73" s="148"/>
      <c r="HF73" s="149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1"/>
      <c r="HR73" s="60"/>
      <c r="HS73" s="60"/>
      <c r="HT73" s="60"/>
      <c r="HU73" s="60"/>
      <c r="HV73" s="60"/>
      <c r="HW73" s="151"/>
      <c r="HX73" s="149"/>
      <c r="HY73" s="143"/>
      <c r="HZ73" s="143"/>
      <c r="IA73" s="143"/>
      <c r="IB73" s="143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86"/>
    </row>
    <row r="74" spans="1:249" s="3" customFormat="1" ht="24">
      <c r="A74" s="192" t="s">
        <v>145</v>
      </c>
      <c r="B74" s="183" t="s">
        <v>146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32252.7</v>
      </c>
      <c r="EM74" s="144">
        <f>EQ74+ER74+ES74</f>
        <v>5990</v>
      </c>
      <c r="EN74" s="144">
        <f>ET74+EU74+EV74</f>
        <v>5304.7</v>
      </c>
      <c r="EO74" s="144">
        <f>EW74+EX74+EY74</f>
        <v>11114.6</v>
      </c>
      <c r="EP74" s="144">
        <f>EZ74+FA74+FB74</f>
        <v>9843.4</v>
      </c>
      <c r="EQ74" s="61">
        <v>2003.1</v>
      </c>
      <c r="ER74" s="61">
        <v>1777.4</v>
      </c>
      <c r="ES74" s="61">
        <v>2209.5</v>
      </c>
      <c r="ET74" s="61">
        <v>1353.1</v>
      </c>
      <c r="EU74" s="61">
        <v>1192.4</v>
      </c>
      <c r="EV74" s="61">
        <v>2759.2</v>
      </c>
      <c r="EW74" s="61">
        <v>2127.7</v>
      </c>
      <c r="EX74" s="61">
        <v>3959.5</v>
      </c>
      <c r="EY74" s="61">
        <v>5027.4</v>
      </c>
      <c r="EZ74" s="61">
        <v>4325.2</v>
      </c>
      <c r="FA74" s="61">
        <v>1923.4</v>
      </c>
      <c r="FB74" s="61">
        <v>3594.8</v>
      </c>
      <c r="FC74" s="61"/>
      <c r="FD74" s="145">
        <f>FE74+FF74+FG74+FH74</f>
        <v>12564</v>
      </c>
      <c r="FE74" s="144">
        <f>FI74+FJ74+FK74</f>
        <v>1992.6</v>
      </c>
      <c r="FF74" s="144">
        <f>FL74++FM74+FN74</f>
        <v>2114.4</v>
      </c>
      <c r="FG74" s="144">
        <f>FO74+FP74+FQ74</f>
        <v>3878.2</v>
      </c>
      <c r="FH74" s="144">
        <f>FR74+FS74+FT74</f>
        <v>4578.8</v>
      </c>
      <c r="FI74" s="61">
        <v>326.9</v>
      </c>
      <c r="FJ74" s="61">
        <v>959.8</v>
      </c>
      <c r="FK74" s="61">
        <v>705.9</v>
      </c>
      <c r="FL74" s="61">
        <v>341.8</v>
      </c>
      <c r="FM74" s="9">
        <v>585.8</v>
      </c>
      <c r="FN74" s="61">
        <v>1186.8</v>
      </c>
      <c r="FO74" s="61">
        <v>1006.7</v>
      </c>
      <c r="FP74" s="61">
        <v>1352.5</v>
      </c>
      <c r="FQ74" s="61">
        <v>1519</v>
      </c>
      <c r="FR74" s="61">
        <v>1495.8</v>
      </c>
      <c r="FS74" s="61">
        <v>1621.1</v>
      </c>
      <c r="FT74" s="61">
        <v>1461.9</v>
      </c>
      <c r="FU74" s="146"/>
      <c r="FV74" s="147">
        <f>SUM(FW74:FZ74)</f>
        <v>47297.7</v>
      </c>
      <c r="FW74" s="143">
        <f>SUM(GA74:GC74)</f>
        <v>5189.4</v>
      </c>
      <c r="FX74" s="143">
        <f>SUM(GD74:GF74)</f>
        <v>10218.6</v>
      </c>
      <c r="FY74" s="143">
        <f>SUM(GG74:GI74)</f>
        <v>11851.5</v>
      </c>
      <c r="FZ74" s="143">
        <f>SUM(GJ74:GL74)</f>
        <v>20038.2</v>
      </c>
      <c r="GA74" s="61">
        <v>1276.1</v>
      </c>
      <c r="GB74" s="61">
        <v>1525.8</v>
      </c>
      <c r="GC74" s="60">
        <v>2387.5</v>
      </c>
      <c r="GD74" s="60">
        <v>3770.3</v>
      </c>
      <c r="GE74" s="60">
        <v>3267.6</v>
      </c>
      <c r="GF74" s="60">
        <v>3180.7</v>
      </c>
      <c r="GG74" s="60">
        <v>2038.3</v>
      </c>
      <c r="GH74" s="60">
        <v>2288.6</v>
      </c>
      <c r="GI74" s="60">
        <v>7524.6</v>
      </c>
      <c r="GJ74" s="60">
        <v>2087.7</v>
      </c>
      <c r="GK74" s="60">
        <v>3319.3</v>
      </c>
      <c r="GL74" s="60">
        <v>14631.2</v>
      </c>
      <c r="GM74" s="148"/>
      <c r="GN74" s="149">
        <f>GO74+GP74+GQ74+GR74</f>
        <v>44778.8</v>
      </c>
      <c r="GO74" s="143">
        <f>SUM(GS74:GU74)</f>
        <v>8185.8</v>
      </c>
      <c r="GP74" s="143">
        <f>SUM(GV74:GX74)</f>
        <v>9770.2</v>
      </c>
      <c r="GQ74" s="143">
        <f>GY74+GZ74+HA74</f>
        <v>7737.9</v>
      </c>
      <c r="GR74" s="143">
        <f>HB74+HC74+HD74</f>
        <v>19084.9</v>
      </c>
      <c r="GS74" s="61">
        <v>3317</v>
      </c>
      <c r="GT74" s="61">
        <v>2619.3</v>
      </c>
      <c r="GU74" s="61">
        <v>2249.5</v>
      </c>
      <c r="GV74" s="61">
        <v>2817.7</v>
      </c>
      <c r="GW74" s="61">
        <v>3877.9</v>
      </c>
      <c r="GX74" s="61">
        <v>3074.6</v>
      </c>
      <c r="GY74" s="60">
        <v>2575.1</v>
      </c>
      <c r="GZ74" s="61">
        <v>2209.7</v>
      </c>
      <c r="HA74" s="60">
        <v>2953.1</v>
      </c>
      <c r="HB74" s="61">
        <v>3381.2</v>
      </c>
      <c r="HC74" s="154">
        <v>7947.6</v>
      </c>
      <c r="HD74" s="60">
        <v>7756.1</v>
      </c>
      <c r="HE74" s="148"/>
      <c r="HF74" s="149">
        <f>HG74+HH74+HI74+HJ74</f>
        <v>46860</v>
      </c>
      <c r="HG74" s="60">
        <f>HK74+HL74+HM74</f>
        <v>9364.4</v>
      </c>
      <c r="HH74" s="60">
        <f>HN74+HO74+HP74</f>
        <v>11589.5</v>
      </c>
      <c r="HI74" s="60">
        <f>HQ74+HR74+HS74</f>
        <v>12675.5</v>
      </c>
      <c r="HJ74" s="60">
        <f>HT74+HU74+HV74</f>
        <v>13230.6</v>
      </c>
      <c r="HK74" s="61">
        <v>4582.2</v>
      </c>
      <c r="HL74" s="61">
        <v>2698.4</v>
      </c>
      <c r="HM74" s="60">
        <v>2083.8</v>
      </c>
      <c r="HN74" s="61">
        <v>2371.5</v>
      </c>
      <c r="HO74" s="61">
        <v>2501.1</v>
      </c>
      <c r="HP74" s="60">
        <v>6716.9</v>
      </c>
      <c r="HQ74" s="61">
        <v>5740</v>
      </c>
      <c r="HR74" s="60">
        <v>3531.4</v>
      </c>
      <c r="HS74" s="60">
        <v>3404.1</v>
      </c>
      <c r="HT74" s="60">
        <v>4340.6</v>
      </c>
      <c r="HU74" s="60">
        <v>5783.2</v>
      </c>
      <c r="HV74" s="60">
        <v>3106.8</v>
      </c>
      <c r="HW74" s="61"/>
      <c r="HX74" s="149">
        <f aca="true" t="shared" si="84" ref="HX74:HX129">HY74+HZ74+IA74+IB74</f>
        <v>52662.2</v>
      </c>
      <c r="HY74" s="143">
        <f>IC74+ID74+IE74</f>
        <v>7879</v>
      </c>
      <c r="HZ74" s="143">
        <f>IF74+IG74+IH74</f>
        <v>10401.1</v>
      </c>
      <c r="IA74" s="143">
        <f>II74+IJ74+IK74</f>
        <v>18322.2</v>
      </c>
      <c r="IB74" s="143">
        <f>IL74+IM74+IN74</f>
        <v>16059.9</v>
      </c>
      <c r="IC74" s="61">
        <v>2453.6</v>
      </c>
      <c r="ID74" s="61">
        <v>2724.2</v>
      </c>
      <c r="IE74" s="60">
        <v>2701.2</v>
      </c>
      <c r="IF74" s="61">
        <v>3723.9</v>
      </c>
      <c r="IG74" s="61">
        <v>3747.4</v>
      </c>
      <c r="IH74" s="61">
        <v>2929.8</v>
      </c>
      <c r="II74" s="61">
        <v>8166.4</v>
      </c>
      <c r="IJ74" s="60">
        <v>3773.2</v>
      </c>
      <c r="IK74" s="60">
        <v>6382.6</v>
      </c>
      <c r="IL74" s="60">
        <v>3354</v>
      </c>
      <c r="IM74" s="60">
        <v>4757.6</v>
      </c>
      <c r="IN74" s="60">
        <v>7948.3</v>
      </c>
      <c r="IO74" s="86"/>
    </row>
    <row r="75" spans="1:249" s="3" customFormat="1" ht="12">
      <c r="A75" s="193" t="s">
        <v>116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f>EM75+EN75+EO75+EP75</f>
        <v>1791</v>
      </c>
      <c r="EM75" s="144">
        <f>EQ75+ER75+ES75</f>
        <v>408.6</v>
      </c>
      <c r="EN75" s="144">
        <f>ET75+EU75+EV75</f>
        <v>418.1</v>
      </c>
      <c r="EO75" s="144">
        <f>EW75+EX75+EY75</f>
        <v>450.7</v>
      </c>
      <c r="EP75" s="144">
        <f>EZ75+FA75+FB75</f>
        <v>513.6</v>
      </c>
      <c r="EQ75" s="61">
        <v>113.8</v>
      </c>
      <c r="ER75" s="61">
        <v>149.6</v>
      </c>
      <c r="ES75" s="61">
        <v>145.2</v>
      </c>
      <c r="ET75" s="61">
        <v>106.8</v>
      </c>
      <c r="EU75" s="61">
        <v>153.5</v>
      </c>
      <c r="EV75" s="61">
        <v>157.8</v>
      </c>
      <c r="EW75" s="61">
        <v>131.4</v>
      </c>
      <c r="EX75" s="61">
        <v>176.1</v>
      </c>
      <c r="EY75" s="61">
        <v>143.2</v>
      </c>
      <c r="EZ75" s="61">
        <v>152.8</v>
      </c>
      <c r="FA75" s="61">
        <v>216.2</v>
      </c>
      <c r="FB75" s="61">
        <v>144.6</v>
      </c>
      <c r="FC75" s="61"/>
      <c r="FD75" s="145">
        <f>FE75+FF75+FG75+FH75</f>
        <v>2005.1</v>
      </c>
      <c r="FE75" s="144">
        <f>FI75+FJ75+FK75</f>
        <v>430.1</v>
      </c>
      <c r="FF75" s="144">
        <f>FL75++FM75+FN75</f>
        <v>551.7</v>
      </c>
      <c r="FG75" s="144">
        <f>FO75+FP75+FQ75</f>
        <v>516</v>
      </c>
      <c r="FH75" s="144">
        <f>FR75+FS75+FT75</f>
        <v>507.3</v>
      </c>
      <c r="FI75" s="61">
        <v>147.8</v>
      </c>
      <c r="FJ75" s="61">
        <v>146.5</v>
      </c>
      <c r="FK75" s="61">
        <v>135.8</v>
      </c>
      <c r="FL75" s="61">
        <v>136.7</v>
      </c>
      <c r="FM75" s="9">
        <v>244.8</v>
      </c>
      <c r="FN75" s="61">
        <v>170.2</v>
      </c>
      <c r="FO75" s="61">
        <v>207</v>
      </c>
      <c r="FP75" s="61">
        <v>139.5</v>
      </c>
      <c r="FQ75" s="61">
        <v>169.5</v>
      </c>
      <c r="FR75" s="61">
        <v>176.7</v>
      </c>
      <c r="FS75" s="61">
        <v>159.5</v>
      </c>
      <c r="FT75" s="61">
        <v>171.1</v>
      </c>
      <c r="FU75" s="146"/>
      <c r="FV75" s="147">
        <f>SUM(FW75:FZ75)</f>
        <v>2259.3</v>
      </c>
      <c r="FW75" s="144">
        <f>SUM(GA75:GC75)</f>
        <v>568.7</v>
      </c>
      <c r="FX75" s="144">
        <f>SUM(GD75:GF75)</f>
        <v>526.5</v>
      </c>
      <c r="FY75" s="144">
        <f>SUM(GG75:GI75)</f>
        <v>601.2</v>
      </c>
      <c r="FZ75" s="144">
        <f>SUM(GJ75:GL75)</f>
        <v>562.9</v>
      </c>
      <c r="GA75" s="61">
        <v>188.2</v>
      </c>
      <c r="GB75" s="61">
        <v>186.6</v>
      </c>
      <c r="GC75" s="61">
        <v>193.9</v>
      </c>
      <c r="GD75" s="61">
        <v>166.1</v>
      </c>
      <c r="GE75" s="61">
        <v>188.7</v>
      </c>
      <c r="GF75" s="61">
        <v>171.7</v>
      </c>
      <c r="GG75" s="61">
        <v>207.1</v>
      </c>
      <c r="GH75" s="61">
        <v>209.2</v>
      </c>
      <c r="GI75" s="61">
        <v>184.9</v>
      </c>
      <c r="GJ75" s="61">
        <v>193.7</v>
      </c>
      <c r="GK75" s="61">
        <v>171.4</v>
      </c>
      <c r="GL75" s="61">
        <v>197.8</v>
      </c>
      <c r="GM75" s="148"/>
      <c r="GN75" s="149">
        <f>GO75+GP75+GQ75+GR75</f>
        <v>1486.6</v>
      </c>
      <c r="GO75" s="143">
        <f>SUM(GS75:GU75)</f>
        <v>1105</v>
      </c>
      <c r="GP75" s="143">
        <f>SUM(GV75:GX75)</f>
        <v>113.8</v>
      </c>
      <c r="GQ75" s="143">
        <f>GY75+GZ75+HA75</f>
        <v>177.3</v>
      </c>
      <c r="GR75" s="143">
        <f>HB75+HC75+HD75</f>
        <v>90.5</v>
      </c>
      <c r="GS75" s="61">
        <v>1010.9</v>
      </c>
      <c r="GT75" s="61">
        <v>50.4</v>
      </c>
      <c r="GU75" s="61">
        <v>43.7</v>
      </c>
      <c r="GV75" s="61">
        <v>37.4</v>
      </c>
      <c r="GW75" s="61">
        <v>40.7</v>
      </c>
      <c r="GX75" s="61">
        <v>35.7</v>
      </c>
      <c r="GY75" s="60">
        <v>10.7</v>
      </c>
      <c r="GZ75" s="61">
        <v>81.5</v>
      </c>
      <c r="HA75" s="60">
        <v>85.1</v>
      </c>
      <c r="HB75" s="61">
        <v>23.2</v>
      </c>
      <c r="HC75" s="154">
        <v>22.4</v>
      </c>
      <c r="HD75" s="60">
        <v>44.9</v>
      </c>
      <c r="HE75" s="148"/>
      <c r="HF75" s="149">
        <f>HG75+HH75+HI75+HJ75</f>
        <v>1878.8</v>
      </c>
      <c r="HG75" s="60">
        <f>HK75+HL75+HM75</f>
        <v>360.3</v>
      </c>
      <c r="HH75" s="60">
        <f>HN75+HO75+HP75</f>
        <v>486.7</v>
      </c>
      <c r="HI75" s="60">
        <f>HQ75+HR75+HS75</f>
        <v>479.5</v>
      </c>
      <c r="HJ75" s="60">
        <f>HT75+HU75+HV75</f>
        <v>552.3</v>
      </c>
      <c r="HK75" s="61">
        <v>108.1</v>
      </c>
      <c r="HL75" s="61">
        <v>121.6</v>
      </c>
      <c r="HM75" s="60">
        <v>130.6</v>
      </c>
      <c r="HN75" s="61">
        <v>144.2</v>
      </c>
      <c r="HO75" s="61">
        <v>181.7</v>
      </c>
      <c r="HP75" s="60">
        <v>160.8</v>
      </c>
      <c r="HQ75" s="61">
        <v>130.8</v>
      </c>
      <c r="HR75" s="60">
        <v>162.5</v>
      </c>
      <c r="HS75" s="60">
        <v>186.2</v>
      </c>
      <c r="HT75" s="60">
        <v>186</v>
      </c>
      <c r="HU75" s="60">
        <v>179.3</v>
      </c>
      <c r="HV75" s="60">
        <v>187</v>
      </c>
      <c r="HW75" s="61"/>
      <c r="HX75" s="149">
        <f t="shared" si="84"/>
        <v>1616.4</v>
      </c>
      <c r="HY75" s="143">
        <f>IC75+ID75+IE75</f>
        <v>479.4</v>
      </c>
      <c r="HZ75" s="143">
        <f>IF75+IG75+IH75</f>
        <v>412.1</v>
      </c>
      <c r="IA75" s="143">
        <f>II75+IJ75+IK75</f>
        <v>375.5</v>
      </c>
      <c r="IB75" s="143">
        <f>IL75+IM75+IN75</f>
        <v>349.4</v>
      </c>
      <c r="IC75" s="61">
        <v>130.6</v>
      </c>
      <c r="ID75" s="61">
        <v>162.4</v>
      </c>
      <c r="IE75" s="60">
        <v>186.4</v>
      </c>
      <c r="IF75" s="61">
        <v>93</v>
      </c>
      <c r="IG75" s="61">
        <v>170.3</v>
      </c>
      <c r="IH75" s="61">
        <v>148.8</v>
      </c>
      <c r="II75" s="61">
        <v>146.1</v>
      </c>
      <c r="IJ75" s="60">
        <v>115.7</v>
      </c>
      <c r="IK75" s="60">
        <v>113.7</v>
      </c>
      <c r="IL75" s="60">
        <v>111.2</v>
      </c>
      <c r="IM75" s="60">
        <v>110.2</v>
      </c>
      <c r="IN75" s="60">
        <v>128</v>
      </c>
      <c r="IO75" s="86"/>
    </row>
    <row r="76" spans="1:249" s="3" customFormat="1" ht="24">
      <c r="A76" s="193" t="s">
        <v>159</v>
      </c>
      <c r="B76" s="180" t="s">
        <v>31</v>
      </c>
      <c r="C76" s="14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45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1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145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45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145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145"/>
      <c r="DC76" s="144"/>
      <c r="DD76" s="144"/>
      <c r="DE76" s="144"/>
      <c r="DF76" s="144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145"/>
      <c r="DU76" s="144"/>
      <c r="DV76" s="144"/>
      <c r="DW76" s="144"/>
      <c r="DX76" s="144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145">
        <v>849.1</v>
      </c>
      <c r="EM76" s="144"/>
      <c r="EN76" s="144"/>
      <c r="EO76" s="144"/>
      <c r="EP76" s="144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145">
        <f>FE76+FF76+FG76+FH76</f>
        <v>640.1</v>
      </c>
      <c r="FE76" s="144">
        <f>FI76+FJ76+FK76</f>
        <v>193.5</v>
      </c>
      <c r="FF76" s="144">
        <f>FL76++FM76+FN76</f>
        <v>129.8</v>
      </c>
      <c r="FG76" s="144">
        <f>FO76+FP76+FQ76</f>
        <v>180</v>
      </c>
      <c r="FH76" s="144">
        <f>FR76+FS76+FT76</f>
        <v>136.8</v>
      </c>
      <c r="FI76" s="61">
        <v>0</v>
      </c>
      <c r="FJ76" s="61">
        <v>125.4</v>
      </c>
      <c r="FK76" s="61">
        <v>68.1</v>
      </c>
      <c r="FL76" s="61">
        <v>50.5</v>
      </c>
      <c r="FM76" s="9">
        <v>48.8</v>
      </c>
      <c r="FN76" s="61">
        <v>30.5</v>
      </c>
      <c r="FO76" s="61">
        <v>55.2</v>
      </c>
      <c r="FP76" s="61">
        <v>117.6</v>
      </c>
      <c r="FQ76" s="61">
        <v>7.2</v>
      </c>
      <c r="FR76" s="61">
        <v>35.9</v>
      </c>
      <c r="FS76" s="61">
        <v>56.8</v>
      </c>
      <c r="FT76" s="61">
        <v>44.1</v>
      </c>
      <c r="FU76" s="146"/>
      <c r="FV76" s="147">
        <f>SUM(FW76:FZ76)</f>
        <v>382.3</v>
      </c>
      <c r="FW76" s="144">
        <f>SUM(GA76:GC76)</f>
        <v>0</v>
      </c>
      <c r="FX76" s="144">
        <f>SUM(GD76:GF76)</f>
        <v>168.2</v>
      </c>
      <c r="FY76" s="144">
        <f>SUM(GG76:GI76)</f>
        <v>214.1</v>
      </c>
      <c r="FZ76" s="144">
        <f>SUM(GJ76:GL76)</f>
        <v>0</v>
      </c>
      <c r="GA76" s="61">
        <v>0</v>
      </c>
      <c r="GB76" s="61">
        <v>0</v>
      </c>
      <c r="GC76" s="61">
        <v>0</v>
      </c>
      <c r="GD76" s="61">
        <v>30.2</v>
      </c>
      <c r="GE76" s="61">
        <v>56</v>
      </c>
      <c r="GF76" s="61">
        <v>82</v>
      </c>
      <c r="GG76" s="61">
        <v>194</v>
      </c>
      <c r="GH76" s="61">
        <v>0</v>
      </c>
      <c r="GI76" s="61">
        <v>20.1</v>
      </c>
      <c r="GJ76" s="61">
        <v>0</v>
      </c>
      <c r="GK76" s="61">
        <v>0</v>
      </c>
      <c r="GL76" s="61">
        <v>0</v>
      </c>
      <c r="GM76" s="148"/>
      <c r="GN76" s="149">
        <f>GO76+GP76+GQ76+GR76</f>
        <v>0</v>
      </c>
      <c r="GO76" s="144"/>
      <c r="GP76" s="143"/>
      <c r="GQ76" s="143"/>
      <c r="GR76" s="143"/>
      <c r="GS76" s="61">
        <v>0</v>
      </c>
      <c r="GT76" s="61">
        <v>0</v>
      </c>
      <c r="GU76" s="61">
        <v>0</v>
      </c>
      <c r="GV76" s="61">
        <v>0</v>
      </c>
      <c r="GW76" s="61"/>
      <c r="GX76" s="165"/>
      <c r="GY76" s="163">
        <v>0</v>
      </c>
      <c r="GZ76" s="61"/>
      <c r="HA76" s="61">
        <v>0</v>
      </c>
      <c r="HB76" s="61">
        <v>0</v>
      </c>
      <c r="HC76" s="61"/>
      <c r="HD76" s="61"/>
      <c r="HE76" s="146"/>
      <c r="HF76" s="149"/>
      <c r="HG76" s="166"/>
      <c r="HH76" s="166"/>
      <c r="HI76" s="166"/>
      <c r="HJ76" s="166"/>
      <c r="HK76" s="61"/>
      <c r="HL76" s="61"/>
      <c r="HM76" s="60"/>
      <c r="HN76" s="61"/>
      <c r="HO76" s="61"/>
      <c r="HP76" s="60"/>
      <c r="HQ76" s="61"/>
      <c r="HR76" s="60"/>
      <c r="HS76" s="60"/>
      <c r="HT76" s="60"/>
      <c r="HU76" s="60"/>
      <c r="HV76" s="60"/>
      <c r="HW76" s="61"/>
      <c r="HX76" s="149">
        <f t="shared" si="84"/>
        <v>804.4</v>
      </c>
      <c r="HY76" s="143">
        <f>IC76+ID76+IE76</f>
        <v>786.7</v>
      </c>
      <c r="HZ76" s="143">
        <f>IF76+IG76+IH76</f>
        <v>17.7</v>
      </c>
      <c r="IA76" s="143">
        <f>II76+IJ76+IK76</f>
        <v>0</v>
      </c>
      <c r="IB76" s="143">
        <f>IL76+IM76+IN76</f>
        <v>0</v>
      </c>
      <c r="IC76" s="61">
        <v>329.8</v>
      </c>
      <c r="ID76" s="61">
        <v>299.7</v>
      </c>
      <c r="IE76" s="60">
        <v>157.2</v>
      </c>
      <c r="IF76" s="61">
        <v>11.1</v>
      </c>
      <c r="IG76" s="61">
        <v>6.6</v>
      </c>
      <c r="IH76" s="61">
        <v>0</v>
      </c>
      <c r="II76" s="61"/>
      <c r="IJ76" s="60"/>
      <c r="IK76" s="60"/>
      <c r="IL76" s="60"/>
      <c r="IM76" s="60"/>
      <c r="IN76" s="60"/>
      <c r="IO76" s="86"/>
    </row>
    <row r="77" spans="1:249" ht="24">
      <c r="A77" s="62" t="s">
        <v>147</v>
      </c>
      <c r="B77" s="174" t="s">
        <v>131</v>
      </c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>
        <f>EM77+EN77+EO77+EP77</f>
        <v>3407.4</v>
      </c>
      <c r="EM77" s="144">
        <f>EQ77+ER77+ES77</f>
        <v>343.3</v>
      </c>
      <c r="EN77" s="144">
        <f>ET77+EU77+EV77</f>
        <v>684.4</v>
      </c>
      <c r="EO77" s="144">
        <f>EW77+EX77+EY77</f>
        <v>1001.8</v>
      </c>
      <c r="EP77" s="144">
        <f>EZ77+FA77+FB77</f>
        <v>1377.9</v>
      </c>
      <c r="EQ77" s="60">
        <v>67.1</v>
      </c>
      <c r="ER77" s="60">
        <v>98</v>
      </c>
      <c r="ES77" s="60">
        <v>178.2</v>
      </c>
      <c r="ET77" s="60">
        <v>163.5</v>
      </c>
      <c r="EU77" s="60">
        <v>262.1</v>
      </c>
      <c r="EV77" s="60">
        <v>258.8</v>
      </c>
      <c r="EW77" s="60">
        <v>298.8</v>
      </c>
      <c r="EX77" s="60">
        <v>295</v>
      </c>
      <c r="EY77" s="60">
        <v>408</v>
      </c>
      <c r="EZ77" s="60">
        <v>405.6</v>
      </c>
      <c r="FA77" s="61">
        <v>498.7</v>
      </c>
      <c r="FB77" s="60">
        <v>473.6</v>
      </c>
      <c r="FC77" s="60"/>
      <c r="FD77" s="145">
        <f>FE77+FF77+FG77+FH77</f>
        <v>5192.9</v>
      </c>
      <c r="FE77" s="144">
        <f>FI77+FJ77+FK77</f>
        <v>829.4</v>
      </c>
      <c r="FF77" s="144">
        <f>FL77++FM77+FN77</f>
        <v>1331.1</v>
      </c>
      <c r="FG77" s="144">
        <f>FO77+FP77+FQ77</f>
        <v>1370.6</v>
      </c>
      <c r="FH77" s="144">
        <f>FR77+FS77+FT77</f>
        <v>1661.8</v>
      </c>
      <c r="FI77" s="60">
        <v>212.1</v>
      </c>
      <c r="FJ77" s="60">
        <v>273.8</v>
      </c>
      <c r="FK77" s="60">
        <v>343.5</v>
      </c>
      <c r="FL77" s="60">
        <v>396.1</v>
      </c>
      <c r="FM77" s="64">
        <v>480.7</v>
      </c>
      <c r="FN77" s="60">
        <v>454.3</v>
      </c>
      <c r="FO77" s="60">
        <v>440.6</v>
      </c>
      <c r="FP77" s="60">
        <v>466.1</v>
      </c>
      <c r="FQ77" s="60">
        <v>463.9</v>
      </c>
      <c r="FR77" s="60">
        <v>498.1</v>
      </c>
      <c r="FS77" s="60">
        <v>480.8</v>
      </c>
      <c r="FT77" s="60">
        <v>682.9</v>
      </c>
      <c r="FU77" s="148"/>
      <c r="FV77" s="147">
        <f>SUM(FW77:FZ77)</f>
        <v>8826.4</v>
      </c>
      <c r="FW77" s="143">
        <f>SUM(GA77:GC77)</f>
        <v>1398.1</v>
      </c>
      <c r="FX77" s="143">
        <f>SUM(GD77:GF77)</f>
        <v>2214</v>
      </c>
      <c r="FY77" s="143">
        <f>SUM(GG77:GI77)</f>
        <v>2679</v>
      </c>
      <c r="FZ77" s="143">
        <f>SUM(GJ77:GL77)</f>
        <v>2535.3</v>
      </c>
      <c r="GA77" s="60">
        <v>456.4</v>
      </c>
      <c r="GB77" s="61">
        <v>399.1</v>
      </c>
      <c r="GC77" s="60">
        <v>542.6</v>
      </c>
      <c r="GD77" s="60">
        <v>692.9</v>
      </c>
      <c r="GE77" s="60">
        <v>713.4</v>
      </c>
      <c r="GF77" s="60">
        <v>807.7</v>
      </c>
      <c r="GG77" s="60">
        <v>918</v>
      </c>
      <c r="GH77" s="60">
        <v>827.7</v>
      </c>
      <c r="GI77" s="60">
        <v>933.3</v>
      </c>
      <c r="GJ77" s="60">
        <v>774.1</v>
      </c>
      <c r="GK77" s="60">
        <v>703.7</v>
      </c>
      <c r="GL77" s="60">
        <v>1057.5</v>
      </c>
      <c r="GM77" s="148"/>
      <c r="GN77" s="149">
        <f>GO77+GP77+GQ77+GR77</f>
        <v>8203</v>
      </c>
      <c r="GO77" s="143">
        <f>SUM(GS77:GU77)</f>
        <v>1773.1</v>
      </c>
      <c r="GP77" s="143">
        <f>SUM(GV77:GX77)</f>
        <v>1983.4</v>
      </c>
      <c r="GQ77" s="143">
        <f>GY77+GZ77+HA77</f>
        <v>2157.2</v>
      </c>
      <c r="GR77" s="143">
        <f>HB77+HC77+HD77</f>
        <v>2289.3</v>
      </c>
      <c r="GS77" s="61">
        <v>761.4</v>
      </c>
      <c r="GT77" s="60">
        <v>467.1</v>
      </c>
      <c r="GU77" s="60">
        <v>544.6</v>
      </c>
      <c r="GV77" s="60">
        <v>558.5</v>
      </c>
      <c r="GW77" s="60">
        <v>750.2</v>
      </c>
      <c r="GX77" s="60">
        <v>674.7</v>
      </c>
      <c r="GY77" s="60">
        <v>614.8</v>
      </c>
      <c r="GZ77" s="61">
        <v>671</v>
      </c>
      <c r="HA77" s="60">
        <v>871.4</v>
      </c>
      <c r="HB77" s="60">
        <v>840.2</v>
      </c>
      <c r="HC77" s="150">
        <v>805.8</v>
      </c>
      <c r="HD77" s="60">
        <v>643.3</v>
      </c>
      <c r="HE77" s="148"/>
      <c r="HF77" s="149">
        <f>HG77+HH77+HI77+HJ77</f>
        <v>9098</v>
      </c>
      <c r="HG77" s="60">
        <f>HK77+HL77+HM77</f>
        <v>1691.5</v>
      </c>
      <c r="HH77" s="60">
        <f>HN77+HO77+HP77</f>
        <v>1909.6</v>
      </c>
      <c r="HI77" s="60">
        <f>HQ77+HR77+HS77</f>
        <v>2133.6</v>
      </c>
      <c r="HJ77" s="60">
        <f>HT77+HU77+HV77</f>
        <v>3363.3</v>
      </c>
      <c r="HK77" s="60">
        <v>694.3</v>
      </c>
      <c r="HL77" s="60">
        <v>412.4</v>
      </c>
      <c r="HM77" s="60">
        <v>584.8</v>
      </c>
      <c r="HN77" s="60">
        <v>600.2</v>
      </c>
      <c r="HO77" s="60">
        <v>687.2</v>
      </c>
      <c r="HP77" s="60">
        <v>622.2</v>
      </c>
      <c r="HQ77" s="61">
        <v>623.3</v>
      </c>
      <c r="HR77" s="60">
        <v>748.5</v>
      </c>
      <c r="HS77" s="60">
        <v>761.8</v>
      </c>
      <c r="HT77" s="60">
        <v>977</v>
      </c>
      <c r="HU77" s="60">
        <v>1356.5</v>
      </c>
      <c r="HV77" s="60">
        <v>1029.8</v>
      </c>
      <c r="HW77" s="151"/>
      <c r="HX77" s="149">
        <f t="shared" si="84"/>
        <v>11647.7</v>
      </c>
      <c r="HY77" s="143">
        <f>IC77+ID77+IE77</f>
        <v>2412.7</v>
      </c>
      <c r="HZ77" s="143">
        <f>IF77+IG77+IH77</f>
        <v>2766.4</v>
      </c>
      <c r="IA77" s="143">
        <f>II77+IJ77+IK77</f>
        <v>3263.7</v>
      </c>
      <c r="IB77" s="143">
        <f>IL77+IM77+IN77</f>
        <v>3204.9</v>
      </c>
      <c r="IC77" s="60">
        <v>727.6</v>
      </c>
      <c r="ID77" s="60">
        <v>913.2</v>
      </c>
      <c r="IE77" s="60">
        <v>771.9</v>
      </c>
      <c r="IF77" s="60">
        <v>630.7</v>
      </c>
      <c r="IG77" s="60">
        <v>1051.2</v>
      </c>
      <c r="IH77" s="60">
        <v>1084.5</v>
      </c>
      <c r="II77" s="60">
        <v>905.7</v>
      </c>
      <c r="IJ77" s="60">
        <v>1062.5</v>
      </c>
      <c r="IK77" s="60">
        <v>1295.5</v>
      </c>
      <c r="IL77" s="60">
        <v>1542.1</v>
      </c>
      <c r="IM77" s="60">
        <v>994.8</v>
      </c>
      <c r="IN77" s="60">
        <v>668</v>
      </c>
      <c r="IO77" s="86"/>
    </row>
    <row r="78" spans="1:249" ht="12.75">
      <c r="A78" s="194"/>
      <c r="B78" s="17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1"/>
      <c r="GT78" s="60"/>
      <c r="GU78" s="60"/>
      <c r="GV78" s="60"/>
      <c r="GW78" s="60"/>
      <c r="GX78" s="60"/>
      <c r="GY78" s="60"/>
      <c r="GZ78" s="61"/>
      <c r="HA78" s="60"/>
      <c r="HB78" s="60"/>
      <c r="HC78" s="15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ht="12.75" customHeight="1">
      <c r="A79" s="195" t="s">
        <v>134</v>
      </c>
      <c r="B79" s="184"/>
      <c r="C79" s="14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4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141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4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141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141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141"/>
      <c r="DC79" s="143"/>
      <c r="DD79" s="143"/>
      <c r="DE79" s="143"/>
      <c r="DF79" s="143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41"/>
      <c r="DU79" s="143"/>
      <c r="DV79" s="143"/>
      <c r="DW79" s="143"/>
      <c r="DX79" s="143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41"/>
      <c r="EM79" s="144"/>
      <c r="EN79" s="144"/>
      <c r="EO79" s="144"/>
      <c r="EP79" s="144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1"/>
      <c r="FB79" s="60"/>
      <c r="FC79" s="60"/>
      <c r="FD79" s="145"/>
      <c r="FE79" s="144"/>
      <c r="FF79" s="144"/>
      <c r="FG79" s="144"/>
      <c r="FH79" s="144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148"/>
      <c r="FV79" s="147"/>
      <c r="FW79" s="143"/>
      <c r="FX79" s="143"/>
      <c r="FY79" s="143"/>
      <c r="FZ79" s="143"/>
      <c r="GA79" s="60"/>
      <c r="GB79" s="61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148"/>
      <c r="GN79" s="149"/>
      <c r="GO79" s="143"/>
      <c r="GP79" s="143"/>
      <c r="GQ79" s="143"/>
      <c r="GR79" s="143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148"/>
      <c r="HF79" s="149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1"/>
      <c r="HR79" s="60"/>
      <c r="HS79" s="60"/>
      <c r="HT79" s="60"/>
      <c r="HU79" s="60"/>
      <c r="HV79" s="60"/>
      <c r="HW79" s="151"/>
      <c r="HX79" s="149"/>
      <c r="HY79" s="143"/>
      <c r="HZ79" s="143"/>
      <c r="IA79" s="143"/>
      <c r="IB79" s="143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86"/>
    </row>
    <row r="80" spans="1:249" s="3" customFormat="1" ht="12.75" customHeight="1">
      <c r="A80" s="63" t="s">
        <v>57</v>
      </c>
      <c r="B80" s="176" t="s">
        <v>31</v>
      </c>
      <c r="C80" s="152"/>
      <c r="D80" s="9"/>
      <c r="E80" s="9"/>
      <c r="F80" s="9"/>
      <c r="G80" s="9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145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45">
        <f>SUM(AL80:AO80)</f>
        <v>2811</v>
      </c>
      <c r="AL80" s="61">
        <f>SUM(AP80:AR80)</f>
        <v>1424.2</v>
      </c>
      <c r="AM80" s="61">
        <f>SUM(AS80:AU80)</f>
        <v>455.9</v>
      </c>
      <c r="AN80" s="61">
        <f>SUM(AV80:AX80)</f>
        <v>77.5</v>
      </c>
      <c r="AO80" s="61">
        <f>SUM(AY80:BA80)</f>
        <v>853.4</v>
      </c>
      <c r="AP80" s="61">
        <v>406.4</v>
      </c>
      <c r="AQ80" s="61">
        <v>370.6</v>
      </c>
      <c r="AR80" s="61">
        <v>647.2</v>
      </c>
      <c r="AS80" s="61">
        <v>349.7</v>
      </c>
      <c r="AT80" s="61">
        <v>33.3</v>
      </c>
      <c r="AU80" s="61">
        <v>72.9</v>
      </c>
      <c r="AV80" s="61">
        <v>2</v>
      </c>
      <c r="AW80" s="61">
        <v>8.4</v>
      </c>
      <c r="AX80" s="61">
        <v>67.1</v>
      </c>
      <c r="AY80" s="61">
        <v>0</v>
      </c>
      <c r="AZ80" s="61">
        <v>714.1</v>
      </c>
      <c r="BA80" s="61">
        <v>139.3</v>
      </c>
      <c r="BB80" s="145">
        <f>BC80+BD80+BE80+BF80</f>
        <v>164610.8</v>
      </c>
      <c r="BC80" s="61">
        <f>BG80+BH80+BI80</f>
        <v>1810</v>
      </c>
      <c r="BD80" s="61">
        <f>BJ80+BK80+BL80</f>
        <v>6196.3</v>
      </c>
      <c r="BE80" s="9">
        <f>BM80+BN80+BO80</f>
        <v>118727.2</v>
      </c>
      <c r="BF80" s="61">
        <f>BP80+BQ80+BR80</f>
        <v>37877.3</v>
      </c>
      <c r="BG80" s="61">
        <v>421.7</v>
      </c>
      <c r="BH80" s="61">
        <v>590.7</v>
      </c>
      <c r="BI80" s="61">
        <v>797.6</v>
      </c>
      <c r="BJ80" s="61">
        <v>2559.8</v>
      </c>
      <c r="BK80" s="61">
        <v>1332.9</v>
      </c>
      <c r="BL80" s="61">
        <v>2303.6</v>
      </c>
      <c r="BM80" s="61">
        <v>72380.6</v>
      </c>
      <c r="BN80" s="61">
        <v>19564.1</v>
      </c>
      <c r="BO80" s="61">
        <v>26782.5</v>
      </c>
      <c r="BP80" s="61">
        <v>7032.6</v>
      </c>
      <c r="BQ80" s="61">
        <v>13502.6</v>
      </c>
      <c r="BR80" s="61">
        <v>17342.1</v>
      </c>
      <c r="BS80" s="145">
        <f>BT80+BU80+BV80+BW80</f>
        <v>53139.8</v>
      </c>
      <c r="BT80" s="61">
        <f>BX80+BY80+BZ80</f>
        <v>12869.4</v>
      </c>
      <c r="BU80" s="61">
        <f>CA80+CB80+CC80</f>
        <v>8875.9</v>
      </c>
      <c r="BV80" s="61">
        <f>CD80+CE80+CF80</f>
        <v>15492.9</v>
      </c>
      <c r="BW80" s="61">
        <f>CG80+CH80+CI80</f>
        <v>15901.6</v>
      </c>
      <c r="BX80" s="61">
        <v>8356.8</v>
      </c>
      <c r="BY80" s="61">
        <v>2908.1</v>
      </c>
      <c r="BZ80" s="61">
        <v>1604.5</v>
      </c>
      <c r="CA80" s="61">
        <v>987.4</v>
      </c>
      <c r="CB80" s="61">
        <v>3473.7</v>
      </c>
      <c r="CC80" s="61">
        <v>4414.8</v>
      </c>
      <c r="CD80" s="61">
        <v>4431.5</v>
      </c>
      <c r="CE80" s="61">
        <v>5396.7</v>
      </c>
      <c r="CF80" s="61">
        <v>5664.7</v>
      </c>
      <c r="CG80" s="61">
        <v>6013.9</v>
      </c>
      <c r="CH80" s="61">
        <v>5008.2</v>
      </c>
      <c r="CI80" s="61">
        <v>4879.5</v>
      </c>
      <c r="CJ80" s="145">
        <f>CK80+CL80+CM80+CN80</f>
        <v>72469.3</v>
      </c>
      <c r="CK80" s="61">
        <f>CO80+CP80+CQ80</f>
        <v>12398.9</v>
      </c>
      <c r="CL80" s="61">
        <f>CR80+CS80+CT80</f>
        <v>12707.3</v>
      </c>
      <c r="CM80" s="61">
        <f>CU80+CV80+CW80</f>
        <v>23651</v>
      </c>
      <c r="CN80" s="61">
        <f>CX80+CY80+CZ80</f>
        <v>23712.1</v>
      </c>
      <c r="CO80" s="61">
        <v>5173.9</v>
      </c>
      <c r="CP80" s="153">
        <v>4010.6</v>
      </c>
      <c r="CQ80" s="153">
        <v>3214.4</v>
      </c>
      <c r="CR80" s="61">
        <v>3704.7</v>
      </c>
      <c r="CS80" s="61">
        <v>3576.5</v>
      </c>
      <c r="CT80" s="61">
        <v>5426.1</v>
      </c>
      <c r="CU80" s="61">
        <v>5996.4</v>
      </c>
      <c r="CV80" s="61">
        <v>8346.2</v>
      </c>
      <c r="CW80" s="61">
        <v>9308.4</v>
      </c>
      <c r="CX80" s="61">
        <v>6858.3</v>
      </c>
      <c r="CY80" s="61">
        <v>6679.8</v>
      </c>
      <c r="CZ80" s="61">
        <v>10174</v>
      </c>
      <c r="DA80" s="61"/>
      <c r="DB80" s="145">
        <f>DC80+DD80+DE80+DF80</f>
        <v>61858.4</v>
      </c>
      <c r="DC80" s="144">
        <f>DG80+DH80+DI80</f>
        <v>17902.2</v>
      </c>
      <c r="DD80" s="144">
        <f>DJ80+DK80+DL80</f>
        <v>18967</v>
      </c>
      <c r="DE80" s="144">
        <f>DM80+DN80+DO80</f>
        <v>12596.9</v>
      </c>
      <c r="DF80" s="144">
        <f>DP80+DQ80+DR80</f>
        <v>12392.3</v>
      </c>
      <c r="DG80" s="61">
        <v>6271.8</v>
      </c>
      <c r="DH80" s="61">
        <v>7815.6</v>
      </c>
      <c r="DI80" s="61">
        <v>3814.8</v>
      </c>
      <c r="DJ80" s="61">
        <v>6749.3</v>
      </c>
      <c r="DK80" s="61">
        <v>5352.2</v>
      </c>
      <c r="DL80" s="61">
        <v>6865.5</v>
      </c>
      <c r="DM80" s="61">
        <v>6565.7</v>
      </c>
      <c r="DN80" s="61">
        <v>2932.6</v>
      </c>
      <c r="DO80" s="61">
        <v>3098.6</v>
      </c>
      <c r="DP80" s="61">
        <v>3204.7</v>
      </c>
      <c r="DQ80" s="61">
        <v>4343.1</v>
      </c>
      <c r="DR80" s="61">
        <v>4844.5</v>
      </c>
      <c r="DS80" s="61"/>
      <c r="DT80" s="145">
        <f>DU80+DV80+DW80+DX80</f>
        <v>47782.3</v>
      </c>
      <c r="DU80" s="144">
        <f>DY80+DZ80+EA80</f>
        <v>9055.4</v>
      </c>
      <c r="DV80" s="144">
        <f>EB80+EC80+ED80</f>
        <v>11567.1</v>
      </c>
      <c r="DW80" s="144">
        <f>EE80+EF80+EG80</f>
        <v>13388.6</v>
      </c>
      <c r="DX80" s="144">
        <f>EH80+EI80+EJ80</f>
        <v>13771.2</v>
      </c>
      <c r="DY80" s="61">
        <v>1910.3</v>
      </c>
      <c r="DZ80" s="61">
        <v>3598</v>
      </c>
      <c r="EA80" s="61">
        <v>3547.1</v>
      </c>
      <c r="EB80" s="61">
        <v>4636.1</v>
      </c>
      <c r="EC80" s="61">
        <v>3158.3</v>
      </c>
      <c r="ED80" s="61">
        <v>3772.7</v>
      </c>
      <c r="EE80" s="61">
        <v>4419.1</v>
      </c>
      <c r="EF80" s="61">
        <v>6338.7</v>
      </c>
      <c r="EG80" s="61">
        <v>2630.8</v>
      </c>
      <c r="EH80" s="61">
        <v>4248.4</v>
      </c>
      <c r="EI80" s="61">
        <v>5074.9</v>
      </c>
      <c r="EJ80" s="61">
        <v>4447.9</v>
      </c>
      <c r="EK80" s="61"/>
      <c r="EL80" s="145">
        <f>EM80+EN80+EO80+EP80</f>
        <v>40136.1</v>
      </c>
      <c r="EM80" s="144">
        <f>EQ80+ER80+ES80</f>
        <v>6943.8</v>
      </c>
      <c r="EN80" s="144">
        <f>ET80+EU80+EV80</f>
        <v>9672.1</v>
      </c>
      <c r="EO80" s="144">
        <f>EW80+EX80+EY80</f>
        <v>12820.9</v>
      </c>
      <c r="EP80" s="144">
        <f>EZ80+FA80+FB80</f>
        <v>10699.3</v>
      </c>
      <c r="EQ80" s="61">
        <v>2607.7</v>
      </c>
      <c r="ER80" s="61">
        <v>2175.8</v>
      </c>
      <c r="ES80" s="61">
        <v>2160.3</v>
      </c>
      <c r="ET80" s="61">
        <v>2977.8</v>
      </c>
      <c r="EU80" s="61">
        <v>2409.6</v>
      </c>
      <c r="EV80" s="61">
        <v>4284.7</v>
      </c>
      <c r="EW80" s="61">
        <v>4332.2</v>
      </c>
      <c r="EX80" s="61">
        <v>5341.3</v>
      </c>
      <c r="EY80" s="61">
        <v>3147.4</v>
      </c>
      <c r="EZ80" s="61">
        <v>3180.9</v>
      </c>
      <c r="FA80" s="61">
        <v>4142.6</v>
      </c>
      <c r="FB80" s="61">
        <v>3375.8</v>
      </c>
      <c r="FC80" s="61"/>
      <c r="FD80" s="145">
        <f>FE80+FF80+FG80+FH80</f>
        <v>25032.8</v>
      </c>
      <c r="FE80" s="144">
        <f>FI80+FJ80+FK80</f>
        <v>8661.4</v>
      </c>
      <c r="FF80" s="144">
        <f>FL80++FM80+FN80</f>
        <v>4942.3</v>
      </c>
      <c r="FG80" s="144">
        <f>FO80+FP80+FQ80</f>
        <v>3585.5</v>
      </c>
      <c r="FH80" s="144">
        <f>FR80+FS80+FT80</f>
        <v>7843.6</v>
      </c>
      <c r="FI80" s="61">
        <v>4144.3</v>
      </c>
      <c r="FJ80" s="61">
        <v>2381.5</v>
      </c>
      <c r="FK80" s="61">
        <v>2135.6</v>
      </c>
      <c r="FL80" s="61">
        <v>2542.6</v>
      </c>
      <c r="FM80" s="61">
        <v>1651.8</v>
      </c>
      <c r="FN80" s="61">
        <v>747.9</v>
      </c>
      <c r="FO80" s="61">
        <v>1042.6</v>
      </c>
      <c r="FP80" s="61">
        <v>852</v>
      </c>
      <c r="FQ80" s="61">
        <v>1690.9</v>
      </c>
      <c r="FR80" s="61">
        <v>2535.8</v>
      </c>
      <c r="FS80" s="61">
        <v>2660.2</v>
      </c>
      <c r="FT80" s="61">
        <v>2647.6</v>
      </c>
      <c r="FU80" s="146"/>
      <c r="FV80" s="147">
        <f>SUM(FW80:FZ80)</f>
        <v>19256.6</v>
      </c>
      <c r="FW80" s="144">
        <f>SUM(GA80:GC80)</f>
        <v>5478.1</v>
      </c>
      <c r="FX80" s="144">
        <f>SUM(GD80:GF80)</f>
        <v>4450.6</v>
      </c>
      <c r="FY80" s="144">
        <f>SUM(GG80:GI80)</f>
        <v>2960.8</v>
      </c>
      <c r="FZ80" s="144">
        <f>SUM(GJ80:GL80)</f>
        <v>6367.1</v>
      </c>
      <c r="GA80" s="61">
        <v>983.9</v>
      </c>
      <c r="GB80" s="61">
        <v>2577.9</v>
      </c>
      <c r="GC80" s="61">
        <v>1916.3</v>
      </c>
      <c r="GD80" s="61">
        <v>1602.1</v>
      </c>
      <c r="GE80" s="61">
        <v>1274.2</v>
      </c>
      <c r="GF80" s="61">
        <v>1574.3</v>
      </c>
      <c r="GG80" s="61">
        <v>1177.5</v>
      </c>
      <c r="GH80" s="61">
        <v>1006.4</v>
      </c>
      <c r="GI80" s="61">
        <v>776.9</v>
      </c>
      <c r="GJ80" s="61">
        <v>2112.2</v>
      </c>
      <c r="GK80" s="61">
        <v>1747.2</v>
      </c>
      <c r="GL80" s="61">
        <v>2507.7</v>
      </c>
      <c r="GM80" s="146"/>
      <c r="GN80" s="147">
        <f>GO80+GP80+GQ80+GR80</f>
        <v>13179.6</v>
      </c>
      <c r="GO80" s="144">
        <f>SUM(GS80:GU80)</f>
        <v>2143.4</v>
      </c>
      <c r="GP80" s="144">
        <f>SUM(GV80:GX80)</f>
        <v>4055.2</v>
      </c>
      <c r="GQ80" s="144">
        <f>GY80+GZ80+HA80</f>
        <v>3394.6</v>
      </c>
      <c r="GR80" s="144">
        <f>HB80+HC80+HD80</f>
        <v>3586.4</v>
      </c>
      <c r="GS80" s="61">
        <v>328.9</v>
      </c>
      <c r="GT80" s="61">
        <v>1105.1</v>
      </c>
      <c r="GU80" s="61">
        <v>709.4</v>
      </c>
      <c r="GV80" s="61">
        <v>1811.2</v>
      </c>
      <c r="GW80" s="61">
        <v>1396.8</v>
      </c>
      <c r="GX80" s="61">
        <v>847.2</v>
      </c>
      <c r="GY80" s="61">
        <v>706.1</v>
      </c>
      <c r="GZ80" s="61">
        <v>1163</v>
      </c>
      <c r="HA80" s="61">
        <v>1525.5</v>
      </c>
      <c r="HB80" s="61">
        <v>1223.3</v>
      </c>
      <c r="HC80" s="154">
        <v>866.2</v>
      </c>
      <c r="HD80" s="61">
        <v>1496.9</v>
      </c>
      <c r="HE80" s="146"/>
      <c r="HF80" s="147">
        <f>HG80+HH80+HI80+HJ80</f>
        <v>9832.6</v>
      </c>
      <c r="HG80" s="61">
        <f>HK80+HL80+HM80</f>
        <v>2741.9</v>
      </c>
      <c r="HH80" s="61">
        <f>HN80+HO80+HP80</f>
        <v>2492.3</v>
      </c>
      <c r="HI80" s="61">
        <f>HQ80+HR80+HS80</f>
        <v>2617.7</v>
      </c>
      <c r="HJ80" s="61">
        <f>HT80+HU80+HV80</f>
        <v>1980.7</v>
      </c>
      <c r="HK80" s="61">
        <v>911.7</v>
      </c>
      <c r="HL80" s="61">
        <v>1090.5</v>
      </c>
      <c r="HM80" s="61">
        <v>739.7</v>
      </c>
      <c r="HN80" s="61">
        <v>910.5</v>
      </c>
      <c r="HO80" s="61">
        <v>598.1</v>
      </c>
      <c r="HP80" s="61">
        <v>983.7</v>
      </c>
      <c r="HQ80" s="61">
        <v>738.4</v>
      </c>
      <c r="HR80" s="61">
        <v>950.5</v>
      </c>
      <c r="HS80" s="61">
        <v>928.8</v>
      </c>
      <c r="HT80" s="61">
        <v>672.4</v>
      </c>
      <c r="HU80" s="61">
        <v>674.6</v>
      </c>
      <c r="HV80" s="61">
        <v>633.7</v>
      </c>
      <c r="HW80" s="246"/>
      <c r="HX80" s="147">
        <f t="shared" si="84"/>
        <v>13588.2</v>
      </c>
      <c r="HY80" s="144">
        <f>IC80+ID80+IE80</f>
        <v>3086.6</v>
      </c>
      <c r="HZ80" s="144">
        <f>IF80+IG80+IH80</f>
        <v>4364.8</v>
      </c>
      <c r="IA80" s="144">
        <f>II80+IJ80+IK80</f>
        <v>3112.3</v>
      </c>
      <c r="IB80" s="144">
        <f>IL80+IM80+IN80</f>
        <v>3024.5</v>
      </c>
      <c r="IC80" s="61">
        <v>921</v>
      </c>
      <c r="ID80" s="61">
        <v>1321.8</v>
      </c>
      <c r="IE80" s="61">
        <v>843.8</v>
      </c>
      <c r="IF80" s="61">
        <v>2083.3</v>
      </c>
      <c r="IG80" s="61">
        <v>1165.1</v>
      </c>
      <c r="IH80" s="61">
        <v>1116.4</v>
      </c>
      <c r="II80" s="61">
        <v>891.7</v>
      </c>
      <c r="IJ80" s="61">
        <v>1245.9</v>
      </c>
      <c r="IK80" s="61">
        <v>974.7</v>
      </c>
      <c r="IL80" s="61">
        <v>940.5</v>
      </c>
      <c r="IM80" s="61">
        <v>876.6</v>
      </c>
      <c r="IN80" s="61">
        <v>1207.4</v>
      </c>
      <c r="IO80" s="120"/>
    </row>
    <row r="81" spans="1:249" ht="12.75" customHeight="1">
      <c r="A81" s="189" t="s">
        <v>58</v>
      </c>
      <c r="B81" s="175" t="s">
        <v>31</v>
      </c>
      <c r="C81" s="140"/>
      <c r="D81" s="64"/>
      <c r="E81" s="64"/>
      <c r="F81" s="64"/>
      <c r="G81" s="6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141">
        <f>SUM(AL81:AO81)</f>
        <v>5279.2</v>
      </c>
      <c r="AL81" s="60">
        <f>SUM(AP81:AR81)</f>
        <v>2120.5</v>
      </c>
      <c r="AM81" s="60">
        <f>SUM(AS81:AU81)</f>
        <v>623.8</v>
      </c>
      <c r="AN81" s="60">
        <f>SUM(AV81:AX81)</f>
        <v>0</v>
      </c>
      <c r="AO81" s="60">
        <f>SUM(AY81:BA81)</f>
        <v>2534.9</v>
      </c>
      <c r="AP81" s="60">
        <v>462.5</v>
      </c>
      <c r="AQ81" s="60">
        <v>652.2</v>
      </c>
      <c r="AR81" s="60">
        <v>1005.8</v>
      </c>
      <c r="AS81" s="60">
        <v>486.4</v>
      </c>
      <c r="AT81" s="60">
        <v>61.4</v>
      </c>
      <c r="AU81" s="60">
        <v>76</v>
      </c>
      <c r="AV81" s="60">
        <v>0</v>
      </c>
      <c r="AW81" s="60">
        <v>0</v>
      </c>
      <c r="AX81" s="60">
        <v>0</v>
      </c>
      <c r="AY81" s="60">
        <v>0</v>
      </c>
      <c r="AZ81" s="60">
        <v>2534.9</v>
      </c>
      <c r="BA81" s="60">
        <v>0</v>
      </c>
      <c r="BB81" s="145">
        <f>BC81+BD81+BE81+BF81</f>
        <v>28061.3</v>
      </c>
      <c r="BC81" s="60">
        <f>BG81+BH81+BI81</f>
        <v>3217</v>
      </c>
      <c r="BD81" s="60">
        <f>BJ81+BK81+BL81</f>
        <v>4614.1</v>
      </c>
      <c r="BE81" s="64">
        <f>BM81+BN81+BO81</f>
        <v>5127.8</v>
      </c>
      <c r="BF81" s="60">
        <f>BP81+BQ81+BR81</f>
        <v>15102.4</v>
      </c>
      <c r="BG81" s="60">
        <v>810.4</v>
      </c>
      <c r="BH81" s="60">
        <v>942.4</v>
      </c>
      <c r="BI81" s="60">
        <v>1464.2</v>
      </c>
      <c r="BJ81" s="60">
        <v>0</v>
      </c>
      <c r="BK81" s="60">
        <v>2804</v>
      </c>
      <c r="BL81" s="60">
        <v>1810.1</v>
      </c>
      <c r="BM81" s="60">
        <v>2862.2</v>
      </c>
      <c r="BN81" s="60">
        <v>554.5</v>
      </c>
      <c r="BO81" s="60">
        <v>1711.1</v>
      </c>
      <c r="BP81" s="60">
        <v>2753.1</v>
      </c>
      <c r="BQ81" s="60">
        <v>3644.8</v>
      </c>
      <c r="BR81" s="60">
        <v>8704.5</v>
      </c>
      <c r="BS81" s="141">
        <f>BT81+BU81+BV81+BW81</f>
        <v>35581.2</v>
      </c>
      <c r="BT81" s="60">
        <f>BX81+BY81+BZ81</f>
        <v>6648.3</v>
      </c>
      <c r="BU81" s="60">
        <f>CA81+CB81+CC81</f>
        <v>5490.9</v>
      </c>
      <c r="BV81" s="60">
        <f>CD81+CE81+CF81</f>
        <v>12070.7</v>
      </c>
      <c r="BW81" s="60">
        <f>CG81+CH81+CI81</f>
        <v>11371.3</v>
      </c>
      <c r="BX81" s="60">
        <v>4483</v>
      </c>
      <c r="BY81" s="60">
        <v>1511.7</v>
      </c>
      <c r="BZ81" s="60">
        <v>653.6</v>
      </c>
      <c r="CA81" s="60">
        <v>1667.5</v>
      </c>
      <c r="CB81" s="60">
        <v>1664</v>
      </c>
      <c r="CC81" s="60">
        <v>2159.4</v>
      </c>
      <c r="CD81" s="60">
        <v>3301.5</v>
      </c>
      <c r="CE81" s="60">
        <v>3944.8</v>
      </c>
      <c r="CF81" s="60">
        <v>4824.4</v>
      </c>
      <c r="CG81" s="60">
        <v>4829.1</v>
      </c>
      <c r="CH81" s="60">
        <v>3583.4</v>
      </c>
      <c r="CI81" s="60">
        <v>2958.8</v>
      </c>
      <c r="CJ81" s="141">
        <f>CK81+CL81+CM81+CN81</f>
        <v>53653.5</v>
      </c>
      <c r="CK81" s="60">
        <f>CO81+CP81+CQ81</f>
        <v>9231.5</v>
      </c>
      <c r="CL81" s="60">
        <f>CR81+CS81+CT81</f>
        <v>8888.6</v>
      </c>
      <c r="CM81" s="60">
        <f>CU81+CV81+CW81</f>
        <v>22104.6</v>
      </c>
      <c r="CN81" s="60">
        <f>CX81+CY81+CZ81</f>
        <v>13428.8</v>
      </c>
      <c r="CO81" s="60">
        <v>3062.8</v>
      </c>
      <c r="CP81" s="142">
        <v>3038.7</v>
      </c>
      <c r="CQ81" s="142">
        <v>3130</v>
      </c>
      <c r="CR81" s="60">
        <v>3005.1</v>
      </c>
      <c r="CS81" s="60">
        <v>3108.5</v>
      </c>
      <c r="CT81" s="60">
        <v>2775</v>
      </c>
      <c r="CU81" s="60">
        <v>5005.6</v>
      </c>
      <c r="CV81" s="60">
        <v>6494.6</v>
      </c>
      <c r="CW81" s="60">
        <v>10604.4</v>
      </c>
      <c r="CX81" s="60">
        <v>5046.7</v>
      </c>
      <c r="CY81" s="60">
        <v>4761.7</v>
      </c>
      <c r="CZ81" s="60">
        <v>3620.4</v>
      </c>
      <c r="DA81" s="60"/>
      <c r="DB81" s="141">
        <f>DC81+DD81+DE81+DF81</f>
        <v>34048.8</v>
      </c>
      <c r="DC81" s="143">
        <f>DG81+DH81+DI81</f>
        <v>6902.8</v>
      </c>
      <c r="DD81" s="143">
        <f>DJ81+DK81+DL81</f>
        <v>10026.3</v>
      </c>
      <c r="DE81" s="143">
        <f>DM81+DN81+DO81</f>
        <v>9348.2</v>
      </c>
      <c r="DF81" s="143">
        <f>DP81+DQ81+DR81</f>
        <v>7771.5</v>
      </c>
      <c r="DG81" s="60">
        <v>3672.6</v>
      </c>
      <c r="DH81" s="60">
        <v>1724.2</v>
      </c>
      <c r="DI81" s="60">
        <v>1506</v>
      </c>
      <c r="DJ81" s="60">
        <v>2669.8</v>
      </c>
      <c r="DK81" s="60">
        <v>4170.8</v>
      </c>
      <c r="DL81" s="60">
        <v>3185.7</v>
      </c>
      <c r="DM81" s="60">
        <v>3686.1</v>
      </c>
      <c r="DN81" s="60">
        <v>2394</v>
      </c>
      <c r="DO81" s="60">
        <v>3268.1</v>
      </c>
      <c r="DP81" s="60">
        <v>1216.8</v>
      </c>
      <c r="DQ81" s="60">
        <v>3784.4</v>
      </c>
      <c r="DR81" s="60">
        <v>2770.3</v>
      </c>
      <c r="DS81" s="60"/>
      <c r="DT81" s="141">
        <f>DU81+DV81+DW81+DX81</f>
        <v>43434.2</v>
      </c>
      <c r="DU81" s="143">
        <f>DY81+DZ81+EA81</f>
        <v>11106.2</v>
      </c>
      <c r="DV81" s="143">
        <f>EB81+EC81+ED81</f>
        <v>11797.8</v>
      </c>
      <c r="DW81" s="143">
        <f>EE81+EF81+EG81</f>
        <v>8729.7</v>
      </c>
      <c r="DX81" s="143">
        <f>EH81+EI81+EJ81</f>
        <v>11800.5</v>
      </c>
      <c r="DY81" s="60">
        <v>2922.5</v>
      </c>
      <c r="DZ81" s="60">
        <v>2884.5</v>
      </c>
      <c r="EA81" s="60">
        <v>5299.2</v>
      </c>
      <c r="EB81" s="60">
        <v>3803.1</v>
      </c>
      <c r="EC81" s="60">
        <v>4376.9</v>
      </c>
      <c r="ED81" s="60">
        <v>3617.8</v>
      </c>
      <c r="EE81" s="60">
        <v>3437.6</v>
      </c>
      <c r="EF81" s="60">
        <v>3201</v>
      </c>
      <c r="EG81" s="60">
        <v>2091.1</v>
      </c>
      <c r="EH81" s="60">
        <v>3146.9</v>
      </c>
      <c r="EI81" s="60">
        <v>4316.5</v>
      </c>
      <c r="EJ81" s="60">
        <v>4337.1</v>
      </c>
      <c r="EK81" s="60"/>
      <c r="EL81" s="141">
        <f>EM81+EN81+EO81+EP81</f>
        <v>26807.9</v>
      </c>
      <c r="EM81" s="144">
        <f>EQ81+ER81+ES81</f>
        <v>6983.9</v>
      </c>
      <c r="EN81" s="144">
        <f>ET81+EU81+EV81</f>
        <v>7738.9</v>
      </c>
      <c r="EO81" s="144">
        <f>EW81+EX81+EY81</f>
        <v>6323.1</v>
      </c>
      <c r="EP81" s="144">
        <f>EZ81+FA81+FB81</f>
        <v>5762</v>
      </c>
      <c r="EQ81" s="60">
        <v>2535.4</v>
      </c>
      <c r="ER81" s="60">
        <v>1730.9</v>
      </c>
      <c r="ES81" s="60">
        <v>2717.6</v>
      </c>
      <c r="ET81" s="60">
        <v>3018.4</v>
      </c>
      <c r="EU81" s="60">
        <v>2229</v>
      </c>
      <c r="EV81" s="60">
        <v>2491.5</v>
      </c>
      <c r="EW81" s="60">
        <v>2441.6</v>
      </c>
      <c r="EX81" s="60">
        <v>1972.5</v>
      </c>
      <c r="EY81" s="60">
        <v>1909</v>
      </c>
      <c r="EZ81" s="60">
        <v>1505.5</v>
      </c>
      <c r="FA81" s="61">
        <v>2348.2</v>
      </c>
      <c r="FB81" s="60">
        <v>1908.3</v>
      </c>
      <c r="FC81" s="60"/>
      <c r="FD81" s="145">
        <f>FE81+FF81+FG81+FH81</f>
        <v>21935</v>
      </c>
      <c r="FE81" s="144">
        <f>FI81+FJ81+FK81</f>
        <v>5779.8</v>
      </c>
      <c r="FF81" s="144">
        <f>FL81++FM81+FN81</f>
        <v>5093.4</v>
      </c>
      <c r="FG81" s="144">
        <f>FO81+FP81+FQ81</f>
        <v>5650.9</v>
      </c>
      <c r="FH81" s="144">
        <f>FR81+FS81+FT81</f>
        <v>5410.9</v>
      </c>
      <c r="FI81" s="60">
        <v>1948.3</v>
      </c>
      <c r="FJ81" s="60">
        <v>1557.6</v>
      </c>
      <c r="FK81" s="60">
        <v>2273.9</v>
      </c>
      <c r="FL81" s="60">
        <v>1733.9</v>
      </c>
      <c r="FM81" s="60">
        <v>1648.1</v>
      </c>
      <c r="FN81" s="60">
        <v>1711.4</v>
      </c>
      <c r="FO81" s="60">
        <v>2097.9</v>
      </c>
      <c r="FP81" s="60">
        <v>2090.4</v>
      </c>
      <c r="FQ81" s="60">
        <v>1462.6</v>
      </c>
      <c r="FR81" s="60">
        <v>2415.2</v>
      </c>
      <c r="FS81" s="60">
        <v>1490.6</v>
      </c>
      <c r="FT81" s="60">
        <v>1505.1</v>
      </c>
      <c r="FU81" s="148"/>
      <c r="FV81" s="147">
        <f>SUM(FW81:FZ81)</f>
        <v>26560.5</v>
      </c>
      <c r="FW81" s="143">
        <f>SUM(GA81:GC81)</f>
        <v>5318.1</v>
      </c>
      <c r="FX81" s="143">
        <f>SUM(GD81:GF81)</f>
        <v>7166.7</v>
      </c>
      <c r="FY81" s="143">
        <f>SUM(GG81:GI81)</f>
        <v>8037.9</v>
      </c>
      <c r="FZ81" s="143">
        <f>SUM(GJ81:GL81)</f>
        <v>6037.8</v>
      </c>
      <c r="GA81" s="60">
        <v>1426</v>
      </c>
      <c r="GB81" s="61">
        <v>2246.5</v>
      </c>
      <c r="GC81" s="60">
        <v>1645.6</v>
      </c>
      <c r="GD81" s="60">
        <v>1988</v>
      </c>
      <c r="GE81" s="60">
        <v>2726.7</v>
      </c>
      <c r="GF81" s="60">
        <v>2452</v>
      </c>
      <c r="GG81" s="60">
        <v>3564.1</v>
      </c>
      <c r="GH81" s="60">
        <v>2148.6</v>
      </c>
      <c r="GI81" s="60">
        <v>2325.2</v>
      </c>
      <c r="GJ81" s="60">
        <v>2570.4</v>
      </c>
      <c r="GK81" s="60">
        <v>1632.1</v>
      </c>
      <c r="GL81" s="60">
        <v>1835.3</v>
      </c>
      <c r="GM81" s="148"/>
      <c r="GN81" s="149">
        <f>GO81+GP81+GQ81+GR81</f>
        <v>31427.6</v>
      </c>
      <c r="GO81" s="143">
        <f>SUM(GS81:GU81)</f>
        <v>6820.2</v>
      </c>
      <c r="GP81" s="143">
        <f>SUM(GV81:GX81)</f>
        <v>8838.8</v>
      </c>
      <c r="GQ81" s="143">
        <f>GY81+GZ81+HA81</f>
        <v>7872.4</v>
      </c>
      <c r="GR81" s="143">
        <f>HB81+HC81+HD81</f>
        <v>7896.2</v>
      </c>
      <c r="GS81" s="61">
        <v>2234.5</v>
      </c>
      <c r="GT81" s="60">
        <v>2437.9</v>
      </c>
      <c r="GU81" s="60">
        <v>2147.8</v>
      </c>
      <c r="GV81" s="60">
        <v>3286.6</v>
      </c>
      <c r="GW81" s="60">
        <v>2877.5</v>
      </c>
      <c r="GX81" s="60">
        <v>2674.7</v>
      </c>
      <c r="GY81" s="60">
        <v>2865.4</v>
      </c>
      <c r="GZ81" s="61">
        <v>1999.2</v>
      </c>
      <c r="HA81" s="60">
        <v>3007.8</v>
      </c>
      <c r="HB81" s="60">
        <v>2353.2</v>
      </c>
      <c r="HC81" s="150">
        <v>2685.3</v>
      </c>
      <c r="HD81" s="60">
        <v>2857.7</v>
      </c>
      <c r="HE81" s="148"/>
      <c r="HF81" s="149">
        <f>HG81+HH81+HI81+HJ81</f>
        <v>31345.4</v>
      </c>
      <c r="HG81" s="60">
        <f>HK81+HL81+HM81</f>
        <v>7926.4</v>
      </c>
      <c r="HH81" s="60">
        <f>HN81+HO81+HP81</f>
        <v>8360.4</v>
      </c>
      <c r="HI81" s="60">
        <f>HQ81+HR81+HS81</f>
        <v>7646.6</v>
      </c>
      <c r="HJ81" s="60">
        <f>HT81+HU81+HV81</f>
        <v>7412</v>
      </c>
      <c r="HK81" s="60">
        <v>3035.5</v>
      </c>
      <c r="HL81" s="60">
        <v>2524.8</v>
      </c>
      <c r="HM81" s="60">
        <v>2366.1</v>
      </c>
      <c r="HN81" s="60">
        <v>3103.3</v>
      </c>
      <c r="HO81" s="60">
        <v>2160.9</v>
      </c>
      <c r="HP81" s="60">
        <v>3096.2</v>
      </c>
      <c r="HQ81" s="61">
        <v>2950.2</v>
      </c>
      <c r="HR81" s="60">
        <v>2633.5</v>
      </c>
      <c r="HS81" s="60">
        <v>2062.9</v>
      </c>
      <c r="HT81" s="60">
        <v>2108.7</v>
      </c>
      <c r="HU81" s="60">
        <v>2080.9</v>
      </c>
      <c r="HV81" s="60">
        <v>3222.4</v>
      </c>
      <c r="HW81" s="151"/>
      <c r="HX81" s="149">
        <f t="shared" si="84"/>
        <v>51592.2</v>
      </c>
      <c r="HY81" s="143">
        <f>IC81+ID81+IE81</f>
        <v>12678.2</v>
      </c>
      <c r="HZ81" s="143">
        <f>IF81+IG81+IH81</f>
        <v>11524.1</v>
      </c>
      <c r="IA81" s="143">
        <f>II81+IJ81+IK81</f>
        <v>10283.3</v>
      </c>
      <c r="IB81" s="143">
        <f>IL81+IM81+IN81</f>
        <v>17106.6</v>
      </c>
      <c r="IC81" s="60">
        <v>3731.2</v>
      </c>
      <c r="ID81" s="60">
        <v>5194</v>
      </c>
      <c r="IE81" s="60">
        <v>3753</v>
      </c>
      <c r="IF81" s="60">
        <v>4399</v>
      </c>
      <c r="IG81" s="60">
        <v>3885.5</v>
      </c>
      <c r="IH81" s="60">
        <v>3239.6</v>
      </c>
      <c r="II81" s="60">
        <v>2533.5</v>
      </c>
      <c r="IJ81" s="60">
        <v>3966.3</v>
      </c>
      <c r="IK81" s="60">
        <v>3783.5</v>
      </c>
      <c r="IL81" s="60">
        <v>5035.1</v>
      </c>
      <c r="IM81" s="60">
        <v>6761.2</v>
      </c>
      <c r="IN81" s="60">
        <v>5310.3</v>
      </c>
      <c r="IO81" s="86"/>
    </row>
    <row r="82" spans="1:250" s="3" customFormat="1" ht="12.75" customHeight="1">
      <c r="A82" s="63" t="s">
        <v>72</v>
      </c>
      <c r="B82" s="176" t="s">
        <v>31</v>
      </c>
      <c r="C82" s="152"/>
      <c r="D82" s="9"/>
      <c r="E82" s="9"/>
      <c r="F82" s="9"/>
      <c r="G82" s="9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45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145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145">
        <f>BC82+BD82+BE82+BF82</f>
        <v>37619.4</v>
      </c>
      <c r="BC82" s="61">
        <f>BG82+BH82+BI82</f>
        <v>5732.3</v>
      </c>
      <c r="BD82" s="61">
        <f>BJ82+BK82+BL82</f>
        <v>7602.3</v>
      </c>
      <c r="BE82" s="9">
        <f>BM82+BN82+BO82</f>
        <v>10707.1</v>
      </c>
      <c r="BF82" s="61">
        <f>BP82+BQ82+BR82</f>
        <v>13577.7</v>
      </c>
      <c r="BG82" s="61">
        <v>1770.9</v>
      </c>
      <c r="BH82" s="61">
        <v>1469.4</v>
      </c>
      <c r="BI82" s="61">
        <v>2492</v>
      </c>
      <c r="BJ82" s="61">
        <v>2758.6</v>
      </c>
      <c r="BK82" s="61">
        <v>3512.7</v>
      </c>
      <c r="BL82" s="61">
        <v>1331</v>
      </c>
      <c r="BM82" s="61">
        <v>1230.7</v>
      </c>
      <c r="BN82" s="61">
        <v>3508.4</v>
      </c>
      <c r="BO82" s="61">
        <v>5968</v>
      </c>
      <c r="BP82" s="61">
        <v>2996.4</v>
      </c>
      <c r="BQ82" s="61">
        <v>3483.3</v>
      </c>
      <c r="BR82" s="61">
        <v>7098</v>
      </c>
      <c r="BS82" s="145">
        <f>BT82+BU82+BV82+BW82</f>
        <v>41131.3</v>
      </c>
      <c r="BT82" s="61">
        <f>BX82+BY82+BZ82</f>
        <v>5150.4</v>
      </c>
      <c r="BU82" s="61">
        <f>CA82+CB82+CC82</f>
        <v>10117.2</v>
      </c>
      <c r="BV82" s="61">
        <f>CD82+CE82+CF82</f>
        <v>10101.1</v>
      </c>
      <c r="BW82" s="61">
        <f>CG82+CH82+CI82</f>
        <v>15762.6</v>
      </c>
      <c r="BX82" s="61">
        <v>2272.5</v>
      </c>
      <c r="BY82" s="61">
        <v>2405.1</v>
      </c>
      <c r="BZ82" s="61">
        <v>472.8</v>
      </c>
      <c r="CA82" s="61">
        <v>3461.7</v>
      </c>
      <c r="CB82" s="61">
        <v>551.8</v>
      </c>
      <c r="CC82" s="61">
        <v>6103.7</v>
      </c>
      <c r="CD82" s="61">
        <v>3046.5</v>
      </c>
      <c r="CE82" s="61">
        <v>3944.9</v>
      </c>
      <c r="CF82" s="61">
        <v>3109.7</v>
      </c>
      <c r="CG82" s="61">
        <v>4971.1</v>
      </c>
      <c r="CH82" s="61">
        <v>3983.5</v>
      </c>
      <c r="CI82" s="61">
        <v>6808</v>
      </c>
      <c r="CJ82" s="145">
        <f>CK82+CL82+CM82+CN82</f>
        <v>46395.1</v>
      </c>
      <c r="CK82" s="61">
        <f>CO82+CP82+CQ82</f>
        <v>9489.4</v>
      </c>
      <c r="CL82" s="61">
        <f>CR82+CS82+CT82</f>
        <v>13636</v>
      </c>
      <c r="CM82" s="61">
        <f>CU82+CV82+CW82</f>
        <v>11359.4</v>
      </c>
      <c r="CN82" s="61">
        <f>CX82+CY82+CZ82</f>
        <v>11910.3</v>
      </c>
      <c r="CO82" s="61">
        <v>3089.3</v>
      </c>
      <c r="CP82" s="153">
        <v>3175.7</v>
      </c>
      <c r="CQ82" s="153">
        <v>3224.4</v>
      </c>
      <c r="CR82" s="61">
        <v>3827.2</v>
      </c>
      <c r="CS82" s="61">
        <v>4504.5</v>
      </c>
      <c r="CT82" s="61">
        <v>5304.3</v>
      </c>
      <c r="CU82" s="61">
        <v>4485.2</v>
      </c>
      <c r="CV82" s="61">
        <v>3552</v>
      </c>
      <c r="CW82" s="61">
        <v>3322.2</v>
      </c>
      <c r="CX82" s="61">
        <v>4376.6</v>
      </c>
      <c r="CY82" s="61">
        <v>3687.6</v>
      </c>
      <c r="CZ82" s="61">
        <v>3846.1</v>
      </c>
      <c r="DA82" s="61"/>
      <c r="DB82" s="145">
        <f>DC82+DD82+DE82+DF82</f>
        <v>44877.5</v>
      </c>
      <c r="DC82" s="144">
        <f>DG82+DH82+DI82</f>
        <v>10840.4</v>
      </c>
      <c r="DD82" s="144">
        <f>DJ82+DK82+DL82</f>
        <v>12062.2</v>
      </c>
      <c r="DE82" s="144">
        <f>DM82+DN82+DO82</f>
        <v>10721</v>
      </c>
      <c r="DF82" s="144">
        <f>DP82+DQ82+DR82</f>
        <v>11253.9</v>
      </c>
      <c r="DG82" s="61">
        <v>2851.1</v>
      </c>
      <c r="DH82" s="61">
        <v>4686.4</v>
      </c>
      <c r="DI82" s="61">
        <v>3302.9</v>
      </c>
      <c r="DJ82" s="61">
        <v>4066.3</v>
      </c>
      <c r="DK82" s="61">
        <v>3683.2</v>
      </c>
      <c r="DL82" s="61">
        <v>4312.7</v>
      </c>
      <c r="DM82" s="61">
        <v>3677</v>
      </c>
      <c r="DN82" s="61">
        <v>2927.4</v>
      </c>
      <c r="DO82" s="61">
        <v>4116.6</v>
      </c>
      <c r="DP82" s="61">
        <v>2526.2</v>
      </c>
      <c r="DQ82" s="61">
        <v>4667.1</v>
      </c>
      <c r="DR82" s="61">
        <v>4060.6</v>
      </c>
      <c r="DS82" s="61"/>
      <c r="DT82" s="145">
        <f>DU82+DV82+DW82+DX82</f>
        <v>39791.2</v>
      </c>
      <c r="DU82" s="144">
        <f>DY82+DZ82+EA82</f>
        <v>8521.5</v>
      </c>
      <c r="DV82" s="144">
        <f>EB82+EC82+ED82</f>
        <v>12169.2</v>
      </c>
      <c r="DW82" s="144">
        <f>EE82+EF82+EG82</f>
        <v>10027.3</v>
      </c>
      <c r="DX82" s="144">
        <f>EH82+EI82+EJ82</f>
        <v>9073.2</v>
      </c>
      <c r="DY82" s="61">
        <v>2705.2</v>
      </c>
      <c r="DZ82" s="61">
        <v>2861.6</v>
      </c>
      <c r="EA82" s="61">
        <v>2954.7</v>
      </c>
      <c r="EB82" s="61">
        <v>2447.9</v>
      </c>
      <c r="EC82" s="61">
        <v>5623</v>
      </c>
      <c r="ED82" s="61">
        <v>4098.3</v>
      </c>
      <c r="EE82" s="61">
        <v>3549.3</v>
      </c>
      <c r="EF82" s="61">
        <v>2831.1</v>
      </c>
      <c r="EG82" s="61">
        <v>3646.9</v>
      </c>
      <c r="EH82" s="61">
        <v>3383</v>
      </c>
      <c r="EI82" s="61">
        <v>2746</v>
      </c>
      <c r="EJ82" s="61">
        <v>2944.2</v>
      </c>
      <c r="EK82" s="61"/>
      <c r="EL82" s="145">
        <f>EM82+EN82+EO82+EP82</f>
        <v>42795.2</v>
      </c>
      <c r="EM82" s="144">
        <f>EQ82+ER82+ES82</f>
        <v>9792.1</v>
      </c>
      <c r="EN82" s="144">
        <f>ET82+EU82+EV82</f>
        <v>10628.5</v>
      </c>
      <c r="EO82" s="144">
        <f>EW82+EX82+EY82</f>
        <v>11719.2</v>
      </c>
      <c r="EP82" s="144">
        <f>EZ82+FA82+FB82</f>
        <v>10655.4</v>
      </c>
      <c r="EQ82" s="61">
        <v>3310.9</v>
      </c>
      <c r="ER82" s="61">
        <v>2605.1</v>
      </c>
      <c r="ES82" s="61">
        <v>3876.1</v>
      </c>
      <c r="ET82" s="61">
        <v>3397.7</v>
      </c>
      <c r="EU82" s="61">
        <v>3084</v>
      </c>
      <c r="EV82" s="61">
        <v>4146.8</v>
      </c>
      <c r="EW82" s="61">
        <v>4470.5</v>
      </c>
      <c r="EX82" s="61">
        <v>3780.8</v>
      </c>
      <c r="EY82" s="61">
        <v>3467.9</v>
      </c>
      <c r="EZ82" s="61">
        <v>3499.4</v>
      </c>
      <c r="FA82" s="61">
        <v>3933.3</v>
      </c>
      <c r="FB82" s="61">
        <v>3222.7</v>
      </c>
      <c r="FC82" s="61"/>
      <c r="FD82" s="145">
        <f>FE82+FF82+FG82+FH82</f>
        <v>39870</v>
      </c>
      <c r="FE82" s="144">
        <f>FI82+FJ82+FK82</f>
        <v>9501.9</v>
      </c>
      <c r="FF82" s="144">
        <f>FL82++FM82+FN82</f>
        <v>10567.9</v>
      </c>
      <c r="FG82" s="144">
        <f>FO82+FP82+FQ82</f>
        <v>9729.8</v>
      </c>
      <c r="FH82" s="144">
        <f>FR82+FS82+FT82</f>
        <v>10070.4</v>
      </c>
      <c r="FI82" s="61">
        <v>2717.7</v>
      </c>
      <c r="FJ82" s="61">
        <v>2927.3</v>
      </c>
      <c r="FK82" s="61">
        <v>3856.9</v>
      </c>
      <c r="FL82" s="61">
        <v>3600.5</v>
      </c>
      <c r="FM82" s="61">
        <v>3731.2</v>
      </c>
      <c r="FN82" s="61">
        <v>3236.2</v>
      </c>
      <c r="FO82" s="61">
        <v>3332.3</v>
      </c>
      <c r="FP82" s="61">
        <v>3737</v>
      </c>
      <c r="FQ82" s="61">
        <v>2660.5</v>
      </c>
      <c r="FR82" s="61">
        <v>4324.6</v>
      </c>
      <c r="FS82" s="61">
        <v>3071.9</v>
      </c>
      <c r="FT82" s="61">
        <v>2673.9</v>
      </c>
      <c r="FU82" s="146"/>
      <c r="FV82" s="147">
        <f>SUM(FW82:FZ82)</f>
        <v>41529.2</v>
      </c>
      <c r="FW82" s="143">
        <f>SUM(GA82:GC82)</f>
        <v>9594.2</v>
      </c>
      <c r="FX82" s="143">
        <f>SUM(GD82:GF82)</f>
        <v>11077.6</v>
      </c>
      <c r="FY82" s="143">
        <f>SUM(GG82:GI82)</f>
        <v>10840.5</v>
      </c>
      <c r="FZ82" s="143">
        <f>SUM(GJ82:GL82)</f>
        <v>10016.9</v>
      </c>
      <c r="GA82" s="61">
        <v>2659.9</v>
      </c>
      <c r="GB82" s="61">
        <v>3998.6</v>
      </c>
      <c r="GC82" s="60">
        <v>2935.7</v>
      </c>
      <c r="GD82" s="60">
        <v>3346.6</v>
      </c>
      <c r="GE82" s="60">
        <v>4448</v>
      </c>
      <c r="GF82" s="60">
        <v>3283</v>
      </c>
      <c r="GG82" s="60">
        <v>4278.4</v>
      </c>
      <c r="GH82" s="60">
        <v>3478.1</v>
      </c>
      <c r="GI82" s="60">
        <v>3084</v>
      </c>
      <c r="GJ82" s="60">
        <v>4244.9</v>
      </c>
      <c r="GK82" s="60">
        <v>2695.2</v>
      </c>
      <c r="GL82" s="60">
        <v>3076.8</v>
      </c>
      <c r="GM82" s="148"/>
      <c r="GN82" s="149">
        <f>GO82+GP82+GQ82+GR82</f>
        <v>41696</v>
      </c>
      <c r="GO82" s="143">
        <f>SUM(GS82:GU82)</f>
        <v>9106.6</v>
      </c>
      <c r="GP82" s="143">
        <f>SUM(GV82:GX82)</f>
        <v>10610.5</v>
      </c>
      <c r="GQ82" s="143">
        <f>GY82+GZ82+HA82</f>
        <v>9475.7</v>
      </c>
      <c r="GR82" s="143">
        <f>HB82+HC82+HD82</f>
        <v>12503.2</v>
      </c>
      <c r="GS82" s="61">
        <v>2930.8</v>
      </c>
      <c r="GT82" s="61">
        <v>3456.6</v>
      </c>
      <c r="GU82" s="61">
        <v>2719.2</v>
      </c>
      <c r="GV82" s="61">
        <v>3853</v>
      </c>
      <c r="GW82" s="61">
        <v>3373.8</v>
      </c>
      <c r="GX82" s="61">
        <v>3383.7</v>
      </c>
      <c r="GY82" s="60">
        <v>3480.2</v>
      </c>
      <c r="GZ82" s="61">
        <v>2576.6</v>
      </c>
      <c r="HA82" s="60">
        <v>3418.9</v>
      </c>
      <c r="HB82" s="61">
        <v>3151.8</v>
      </c>
      <c r="HC82" s="154">
        <v>4026.3</v>
      </c>
      <c r="HD82" s="60">
        <v>5325.1</v>
      </c>
      <c r="HE82" s="148"/>
      <c r="HF82" s="149">
        <f>HG82+HH82+HI82+HJ82</f>
        <v>42107.1</v>
      </c>
      <c r="HG82" s="60">
        <f>HK82+HL82+HM82</f>
        <v>10269.3</v>
      </c>
      <c r="HH82" s="60">
        <f>HN82+HO82+HP82</f>
        <v>11197.1</v>
      </c>
      <c r="HI82" s="60">
        <f>HQ82+HR82+HS82</f>
        <v>10572.8</v>
      </c>
      <c r="HJ82" s="60">
        <f>HT82+HU82+HV82</f>
        <v>10067.9</v>
      </c>
      <c r="HK82" s="61">
        <v>3811.8</v>
      </c>
      <c r="HL82" s="61">
        <v>3120.6</v>
      </c>
      <c r="HM82" s="60">
        <v>3336.9</v>
      </c>
      <c r="HN82" s="61">
        <v>4283</v>
      </c>
      <c r="HO82" s="61">
        <v>2994.1</v>
      </c>
      <c r="HP82" s="60">
        <v>3920</v>
      </c>
      <c r="HQ82" s="61">
        <v>4131.1</v>
      </c>
      <c r="HR82" s="60">
        <v>3512.2</v>
      </c>
      <c r="HS82" s="60">
        <v>2929.5</v>
      </c>
      <c r="HT82" s="60">
        <v>3137.3</v>
      </c>
      <c r="HU82" s="60">
        <v>2870.3</v>
      </c>
      <c r="HV82" s="60">
        <v>4060.3</v>
      </c>
      <c r="HW82" s="61"/>
      <c r="HX82" s="149">
        <f t="shared" si="84"/>
        <v>55501.1</v>
      </c>
      <c r="HY82" s="143">
        <f>IC82+ID82+IE82</f>
        <v>14624.7</v>
      </c>
      <c r="HZ82" s="143">
        <f>IF82+IG82+IH82</f>
        <v>13387.2</v>
      </c>
      <c r="IA82" s="143">
        <f>II82+IJ82+IK82</f>
        <v>11254.8</v>
      </c>
      <c r="IB82" s="143">
        <f>IL82+IM82+IN82</f>
        <v>16234.4</v>
      </c>
      <c r="IC82" s="61">
        <f>6087.1-19.2</f>
        <v>6067.9</v>
      </c>
      <c r="ID82" s="61">
        <f>4638.4-19.2</f>
        <v>4619.2</v>
      </c>
      <c r="IE82" s="60">
        <f>3956.8-19.2</f>
        <v>3937.6</v>
      </c>
      <c r="IF82" s="61">
        <f>5099.1-19.2</f>
        <v>5079.9</v>
      </c>
      <c r="IG82" s="61">
        <f>4460.7-19.2</f>
        <v>4441.5</v>
      </c>
      <c r="IH82" s="61">
        <f>3885-19.2</f>
        <v>3865.8</v>
      </c>
      <c r="II82" s="61">
        <f>3178.5-19.2</f>
        <v>3159.3</v>
      </c>
      <c r="IJ82" s="60">
        <f>4312.7-19.2</f>
        <v>4293.5</v>
      </c>
      <c r="IK82" s="60">
        <f>3821.2-19.2</f>
        <v>3802</v>
      </c>
      <c r="IL82" s="60">
        <f>4690.7-19.2</f>
        <v>4671.5</v>
      </c>
      <c r="IM82" s="60">
        <f>6367.4-19.2</f>
        <v>6348.2</v>
      </c>
      <c r="IN82" s="60">
        <v>5214.7</v>
      </c>
      <c r="IO82" s="86"/>
      <c r="IP82" s="1"/>
    </row>
    <row r="83" spans="1:249" ht="12.75" customHeight="1">
      <c r="A83" s="189"/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60"/>
      <c r="GX83" s="60"/>
      <c r="GY83" s="60"/>
      <c r="GZ83" s="61"/>
      <c r="HA83" s="60"/>
      <c r="HB83" s="64"/>
      <c r="HC83" s="64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90" t="s">
        <v>86</v>
      </c>
      <c r="B84" s="175"/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/>
      <c r="EM84" s="144"/>
      <c r="EN84" s="144"/>
      <c r="EO84" s="144"/>
      <c r="EP84" s="144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1"/>
      <c r="FB84" s="60"/>
      <c r="FC84" s="60"/>
      <c r="FD84" s="145"/>
      <c r="FE84" s="144"/>
      <c r="FF84" s="144"/>
      <c r="FG84" s="144"/>
      <c r="FH84" s="144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148"/>
      <c r="FV84" s="147"/>
      <c r="FW84" s="143"/>
      <c r="FX84" s="143"/>
      <c r="FY84" s="143"/>
      <c r="FZ84" s="143"/>
      <c r="GA84" s="60"/>
      <c r="GB84" s="61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148"/>
      <c r="GN84" s="149"/>
      <c r="GO84" s="143"/>
      <c r="GP84" s="143"/>
      <c r="GQ84" s="143"/>
      <c r="GR84" s="143"/>
      <c r="GS84" s="61"/>
      <c r="GT84" s="60"/>
      <c r="GU84" s="60"/>
      <c r="GV84" s="60"/>
      <c r="GW84" s="167"/>
      <c r="GX84" s="60"/>
      <c r="GY84" s="60"/>
      <c r="GZ84" s="61"/>
      <c r="HA84" s="60"/>
      <c r="HB84" s="64"/>
      <c r="HC84" s="60"/>
      <c r="HD84" s="64"/>
      <c r="HE84" s="164"/>
      <c r="HF84" s="149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1"/>
      <c r="HR84" s="60"/>
      <c r="HS84" s="60"/>
      <c r="HT84" s="60"/>
      <c r="HU84" s="60"/>
      <c r="HV84" s="60"/>
      <c r="HW84" s="151"/>
      <c r="HX84" s="149"/>
      <c r="HY84" s="143"/>
      <c r="HZ84" s="143"/>
      <c r="IA84" s="143"/>
      <c r="IB84" s="143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86"/>
    </row>
    <row r="85" spans="1:249" ht="12.75" customHeight="1">
      <c r="A85" s="189" t="s">
        <v>87</v>
      </c>
      <c r="B85" s="175" t="s">
        <v>84</v>
      </c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>
        <f>EM85+EN85+EO85+EP85</f>
        <v>24677.2</v>
      </c>
      <c r="EM85" s="144">
        <f>EQ85+ER85+ES85</f>
        <v>6681.3</v>
      </c>
      <c r="EN85" s="144">
        <f>ET85+EU85+EV85</f>
        <v>4456</v>
      </c>
      <c r="EO85" s="144">
        <f>EW85+EX85+EY85</f>
        <v>5810.2</v>
      </c>
      <c r="EP85" s="144">
        <f>EZ85+FA85+FB85</f>
        <v>7729.7</v>
      </c>
      <c r="EQ85" s="60">
        <v>2705.9</v>
      </c>
      <c r="ER85" s="60">
        <v>2810.3</v>
      </c>
      <c r="ES85" s="60">
        <v>1165.1</v>
      </c>
      <c r="ET85" s="60">
        <v>1723.9</v>
      </c>
      <c r="EU85" s="60">
        <v>1437.4</v>
      </c>
      <c r="EV85" s="60">
        <v>1294.7</v>
      </c>
      <c r="EW85" s="60">
        <v>900.6</v>
      </c>
      <c r="EX85" s="60">
        <v>996.9</v>
      </c>
      <c r="EY85" s="60">
        <v>3912.7</v>
      </c>
      <c r="EZ85" s="60">
        <v>2446.9</v>
      </c>
      <c r="FA85" s="61">
        <v>3402.7</v>
      </c>
      <c r="FB85" s="60">
        <v>1880.1</v>
      </c>
      <c r="FC85" s="60"/>
      <c r="FD85" s="145">
        <f>FE85+FF85+FG85+FH85</f>
        <v>28434.5</v>
      </c>
      <c r="FE85" s="144">
        <f>FI85+FJ85+FK85</f>
        <v>5925.2</v>
      </c>
      <c r="FF85" s="144">
        <f>FL85++FM85+FN85</f>
        <v>6906.8</v>
      </c>
      <c r="FG85" s="144">
        <f>FO85+FP85+FQ85</f>
        <v>7269.7</v>
      </c>
      <c r="FH85" s="144">
        <f>FR85+FS85+FT85</f>
        <v>8332.8</v>
      </c>
      <c r="FI85" s="61">
        <v>1797.5</v>
      </c>
      <c r="FJ85" s="60">
        <v>1748.6</v>
      </c>
      <c r="FK85" s="60">
        <v>2379.1</v>
      </c>
      <c r="FL85" s="60">
        <v>2238.5</v>
      </c>
      <c r="FM85" s="64">
        <v>2380.7</v>
      </c>
      <c r="FN85" s="60">
        <v>2287.6</v>
      </c>
      <c r="FO85" s="60">
        <v>2377.8</v>
      </c>
      <c r="FP85" s="60">
        <v>2117.9</v>
      </c>
      <c r="FQ85" s="60">
        <v>2774</v>
      </c>
      <c r="FR85" s="60">
        <v>2529.6</v>
      </c>
      <c r="FS85" s="60">
        <v>2302</v>
      </c>
      <c r="FT85" s="60">
        <v>3501.2</v>
      </c>
      <c r="FU85" s="148"/>
      <c r="FV85" s="147">
        <f>SUM(FW85:FZ85)</f>
        <v>55002.2</v>
      </c>
      <c r="FW85" s="143">
        <f>SUM(GA85:GC85)</f>
        <v>5090.5</v>
      </c>
      <c r="FX85" s="143">
        <f>SUM(GD85:GF85)</f>
        <v>5609.6</v>
      </c>
      <c r="FY85" s="143">
        <f>SUM(GG85:GI85)</f>
        <v>3754.7</v>
      </c>
      <c r="FZ85" s="143">
        <f>SUM(GJ85:GL85)</f>
        <v>40547.4</v>
      </c>
      <c r="GA85" s="60">
        <v>3144.2</v>
      </c>
      <c r="GB85" s="61">
        <v>27.7</v>
      </c>
      <c r="GC85" s="60">
        <v>1918.6</v>
      </c>
      <c r="GD85" s="60">
        <v>2363.6</v>
      </c>
      <c r="GE85" s="60">
        <v>1636.8</v>
      </c>
      <c r="GF85" s="60">
        <v>1609.2</v>
      </c>
      <c r="GG85" s="60">
        <v>1305</v>
      </c>
      <c r="GH85" s="60">
        <v>1091.9</v>
      </c>
      <c r="GI85" s="60">
        <v>1357.8</v>
      </c>
      <c r="GJ85" s="60">
        <v>2279.1</v>
      </c>
      <c r="GK85" s="60">
        <v>33078.4</v>
      </c>
      <c r="GL85" s="60">
        <v>5189.9</v>
      </c>
      <c r="GM85" s="148"/>
      <c r="GN85" s="149">
        <f>GO85+GP85+GQ85+GR85</f>
        <v>62488.7</v>
      </c>
      <c r="GO85" s="143">
        <f>SUM(GS85:GU85)</f>
        <v>14298.8</v>
      </c>
      <c r="GP85" s="143">
        <f>SUM(GV85:GX85)</f>
        <v>14599.3</v>
      </c>
      <c r="GQ85" s="143">
        <f>GY85+GZ85+HA85</f>
        <v>15293.6</v>
      </c>
      <c r="GR85" s="143">
        <f>HB85+HC85+HD85</f>
        <v>18297</v>
      </c>
      <c r="GS85" s="61">
        <v>5015.6</v>
      </c>
      <c r="GT85" s="60">
        <v>4865.9</v>
      </c>
      <c r="GU85" s="60">
        <v>4417.3</v>
      </c>
      <c r="GV85" s="60">
        <v>5457</v>
      </c>
      <c r="GW85" s="60">
        <v>5100</v>
      </c>
      <c r="GX85" s="60">
        <v>4042.3</v>
      </c>
      <c r="GY85" s="60">
        <v>4698.7</v>
      </c>
      <c r="GZ85" s="61">
        <v>5599.8</v>
      </c>
      <c r="HA85" s="60">
        <v>4995.1</v>
      </c>
      <c r="HB85" s="60">
        <v>6122.6</v>
      </c>
      <c r="HC85" s="150">
        <v>6709.4</v>
      </c>
      <c r="HD85" s="61">
        <v>5465</v>
      </c>
      <c r="HE85" s="146"/>
      <c r="HF85" s="149">
        <f>HG85+HH85+HI85+HJ85</f>
        <v>76942.1</v>
      </c>
      <c r="HG85" s="60">
        <f>HK85+HL85+HM85</f>
        <v>18467.9</v>
      </c>
      <c r="HH85" s="60">
        <f>HN85+HO85+HP85</f>
        <v>18551.7</v>
      </c>
      <c r="HI85" s="60">
        <f>HQ85+HR85+HS85</f>
        <v>17167.9</v>
      </c>
      <c r="HJ85" s="60">
        <f>HT85+HU85+HV85</f>
        <v>22754.6</v>
      </c>
      <c r="HK85" s="60">
        <v>6973.8</v>
      </c>
      <c r="HL85" s="60">
        <v>6271</v>
      </c>
      <c r="HM85" s="60">
        <v>5223.1</v>
      </c>
      <c r="HN85" s="60">
        <v>6429.3</v>
      </c>
      <c r="HO85" s="60">
        <v>5877.4</v>
      </c>
      <c r="HP85" s="60">
        <v>6245</v>
      </c>
      <c r="HQ85" s="61">
        <v>5098.5</v>
      </c>
      <c r="HR85" s="60">
        <v>5774.4</v>
      </c>
      <c r="HS85" s="60">
        <v>6295</v>
      </c>
      <c r="HT85" s="60">
        <v>6737</v>
      </c>
      <c r="HU85" s="60">
        <v>8172.3</v>
      </c>
      <c r="HV85" s="60">
        <v>7845.3</v>
      </c>
      <c r="HW85" s="151"/>
      <c r="HX85" s="149">
        <f t="shared" si="84"/>
        <v>83135.4</v>
      </c>
      <c r="HY85" s="143">
        <f>IC85+ID85+IE85</f>
        <v>18250.7</v>
      </c>
      <c r="HZ85" s="143">
        <f>IF85+IG85+IH85</f>
        <v>22692.5</v>
      </c>
      <c r="IA85" s="143">
        <f>II85+IJ85+IK85</f>
        <v>19532.6</v>
      </c>
      <c r="IB85" s="143">
        <f>IL85+IM85+IN85</f>
        <v>22659.6</v>
      </c>
      <c r="IC85" s="60">
        <v>6603.9</v>
      </c>
      <c r="ID85" s="60">
        <v>5918.2</v>
      </c>
      <c r="IE85" s="60">
        <v>5728.6</v>
      </c>
      <c r="IF85" s="60">
        <v>7028.8</v>
      </c>
      <c r="IG85" s="60">
        <v>7798.5</v>
      </c>
      <c r="IH85" s="60">
        <v>7865.2</v>
      </c>
      <c r="II85" s="60">
        <v>6257.5</v>
      </c>
      <c r="IJ85" s="60">
        <v>6660.8</v>
      </c>
      <c r="IK85" s="60">
        <v>6614.3</v>
      </c>
      <c r="IL85" s="60">
        <v>7745</v>
      </c>
      <c r="IM85" s="60">
        <v>7424.5</v>
      </c>
      <c r="IN85" s="60">
        <v>7490.1</v>
      </c>
      <c r="IO85" s="86"/>
    </row>
    <row r="86" spans="1:249" ht="12.75" customHeight="1">
      <c r="A86" s="189"/>
      <c r="B86" s="17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.75" customHeight="1">
      <c r="A87" s="196" t="s">
        <v>185</v>
      </c>
      <c r="B87" s="185"/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/>
      <c r="EM87" s="144"/>
      <c r="EN87" s="144"/>
      <c r="EO87" s="144"/>
      <c r="EP87" s="144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1"/>
      <c r="FB87" s="60"/>
      <c r="FC87" s="60"/>
      <c r="FD87" s="145"/>
      <c r="FE87" s="144"/>
      <c r="FF87" s="144"/>
      <c r="FG87" s="144"/>
      <c r="FH87" s="144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148"/>
      <c r="FV87" s="147"/>
      <c r="FW87" s="143"/>
      <c r="FX87" s="143"/>
      <c r="FY87" s="143"/>
      <c r="FZ87" s="143"/>
      <c r="GA87" s="60"/>
      <c r="GB87" s="61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148"/>
      <c r="GN87" s="149"/>
      <c r="GO87" s="143"/>
      <c r="GP87" s="143"/>
      <c r="GQ87" s="143"/>
      <c r="GR87" s="143"/>
      <c r="GS87" s="61"/>
      <c r="GT87" s="60"/>
      <c r="GU87" s="60"/>
      <c r="GV87" s="60"/>
      <c r="GW87" s="60"/>
      <c r="GX87" s="60"/>
      <c r="GY87" s="60"/>
      <c r="GZ87" s="61"/>
      <c r="HA87" s="60"/>
      <c r="HB87" s="60"/>
      <c r="HC87" s="150"/>
      <c r="HD87" s="60"/>
      <c r="HE87" s="148"/>
      <c r="HF87" s="149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1"/>
      <c r="HR87" s="60"/>
      <c r="HS87" s="60"/>
      <c r="HT87" s="60"/>
      <c r="HU87" s="60"/>
      <c r="HV87" s="60"/>
      <c r="HW87" s="151"/>
      <c r="HX87" s="149"/>
      <c r="HY87" s="143"/>
      <c r="HZ87" s="143"/>
      <c r="IA87" s="143"/>
      <c r="IB87" s="143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86"/>
    </row>
    <row r="88" spans="1:249" ht="24">
      <c r="A88" s="194" t="s">
        <v>175</v>
      </c>
      <c r="B88" s="184" t="s">
        <v>88</v>
      </c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>
        <f>EM88+EN88+EO88+EP88</f>
        <v>180734.5</v>
      </c>
      <c r="EM88" s="144">
        <f>EQ88+ER88+ES88</f>
        <v>43422.6</v>
      </c>
      <c r="EN88" s="144">
        <f>ET88+EU88+EV88</f>
        <v>56798.7</v>
      </c>
      <c r="EO88" s="144">
        <f>EW88+EX88+EY88</f>
        <v>53730.4</v>
      </c>
      <c r="EP88" s="144">
        <f>EZ88+FA88+FB88</f>
        <v>26782.8</v>
      </c>
      <c r="EQ88" s="60">
        <v>12184.8</v>
      </c>
      <c r="ER88" s="60">
        <v>14709.3</v>
      </c>
      <c r="ES88" s="60">
        <v>16528.5</v>
      </c>
      <c r="ET88" s="60">
        <v>17001.2</v>
      </c>
      <c r="EU88" s="60">
        <v>19174</v>
      </c>
      <c r="EV88" s="60">
        <v>20623.5</v>
      </c>
      <c r="EW88" s="60">
        <v>20351.2</v>
      </c>
      <c r="EX88" s="60">
        <v>18006.1</v>
      </c>
      <c r="EY88" s="60">
        <v>15373.1</v>
      </c>
      <c r="EZ88" s="60">
        <v>11199.1</v>
      </c>
      <c r="FA88" s="61">
        <v>6900.4</v>
      </c>
      <c r="FB88" s="60">
        <v>8683.3</v>
      </c>
      <c r="FC88" s="60"/>
      <c r="FD88" s="145">
        <f>FE88+FF88+FG88+FH88</f>
        <v>176.8</v>
      </c>
      <c r="FE88" s="144">
        <f>FI88+FJ88+FK88</f>
        <v>29.3</v>
      </c>
      <c r="FF88" s="144">
        <f>FL88++FM88+FN88</f>
        <v>57.6</v>
      </c>
      <c r="FG88" s="144">
        <f>FO88+FP88+FQ88</f>
        <v>50.5</v>
      </c>
      <c r="FH88" s="144">
        <f>FR88+FS88+FT88</f>
        <v>39.4</v>
      </c>
      <c r="FI88" s="60">
        <v>12.2</v>
      </c>
      <c r="FJ88" s="60">
        <v>7.8</v>
      </c>
      <c r="FK88" s="60">
        <v>9.3</v>
      </c>
      <c r="FL88" s="60">
        <v>21.3</v>
      </c>
      <c r="FM88" s="60">
        <v>20.7</v>
      </c>
      <c r="FN88" s="60">
        <v>15.6</v>
      </c>
      <c r="FO88" s="60">
        <v>19.6</v>
      </c>
      <c r="FP88" s="60">
        <v>14.3</v>
      </c>
      <c r="FQ88" s="60">
        <v>16.6</v>
      </c>
      <c r="FR88" s="60">
        <v>14.2</v>
      </c>
      <c r="FS88" s="60">
        <v>13</v>
      </c>
      <c r="FT88" s="60">
        <v>12.2</v>
      </c>
      <c r="FU88" s="148"/>
      <c r="FV88" s="147">
        <f>SUM(FW88:FZ88)</f>
        <v>267.1</v>
      </c>
      <c r="FW88" s="143">
        <f>SUM(GA88:GC88)</f>
        <v>29.9</v>
      </c>
      <c r="FX88" s="143">
        <f>SUM(GD88:GF88)</f>
        <v>69.5</v>
      </c>
      <c r="FY88" s="143">
        <f>SUM(GG88:GI88)</f>
        <v>85</v>
      </c>
      <c r="FZ88" s="143">
        <f>SUM(GJ88:GL88)</f>
        <v>82.7</v>
      </c>
      <c r="GA88" s="60">
        <v>12.3</v>
      </c>
      <c r="GB88" s="61">
        <v>8</v>
      </c>
      <c r="GC88" s="60">
        <v>9.6</v>
      </c>
      <c r="GD88" s="60">
        <v>22.7</v>
      </c>
      <c r="GE88" s="60">
        <v>23.4</v>
      </c>
      <c r="GF88" s="60">
        <v>23.4</v>
      </c>
      <c r="GG88" s="60">
        <v>31</v>
      </c>
      <c r="GH88" s="60">
        <v>25.8</v>
      </c>
      <c r="GI88" s="60">
        <v>28.2</v>
      </c>
      <c r="GJ88" s="60">
        <v>25.8</v>
      </c>
      <c r="GK88" s="60">
        <v>25.1</v>
      </c>
      <c r="GL88" s="60">
        <v>31.8</v>
      </c>
      <c r="GM88" s="148"/>
      <c r="GN88" s="149">
        <f>GO88+GP88+GQ88+GR88</f>
        <v>287.9</v>
      </c>
      <c r="GO88" s="143">
        <f>SUM(GS88:GU88)</f>
        <v>50.1</v>
      </c>
      <c r="GP88" s="143">
        <f>SUM(GV88:GX88)</f>
        <v>90.4</v>
      </c>
      <c r="GQ88" s="143">
        <f>GY88+GZ88+HA88</f>
        <v>67.6</v>
      </c>
      <c r="GR88" s="143">
        <f>HB88+HC88+HD88</f>
        <v>79.8</v>
      </c>
      <c r="GS88" s="61">
        <v>17.7</v>
      </c>
      <c r="GT88" s="60">
        <v>21.3</v>
      </c>
      <c r="GU88" s="60">
        <v>11.1</v>
      </c>
      <c r="GV88" s="60">
        <v>24.1</v>
      </c>
      <c r="GW88" s="60">
        <v>30.5</v>
      </c>
      <c r="GX88" s="60">
        <v>35.8</v>
      </c>
      <c r="GY88" s="60">
        <v>24.3</v>
      </c>
      <c r="GZ88" s="61">
        <v>25.7</v>
      </c>
      <c r="HA88" s="60">
        <v>17.6</v>
      </c>
      <c r="HB88" s="60">
        <v>20.5</v>
      </c>
      <c r="HC88" s="150">
        <v>20.1</v>
      </c>
      <c r="HD88" s="60">
        <v>39.2</v>
      </c>
      <c r="HE88" s="148"/>
      <c r="HF88" s="149">
        <f>HG88+HH88+HI88+HJ88</f>
        <v>296</v>
      </c>
      <c r="HG88" s="60">
        <f>HK88+HL88+HM88</f>
        <v>62.5</v>
      </c>
      <c r="HH88" s="60">
        <f>HN88+HO88+HP88</f>
        <v>86.7</v>
      </c>
      <c r="HI88" s="60">
        <f>HQ88+HR88+HS88</f>
        <v>91.9</v>
      </c>
      <c r="HJ88" s="60">
        <f>HT88+HU88+HV88</f>
        <v>54.9</v>
      </c>
      <c r="HK88" s="9">
        <v>17.9</v>
      </c>
      <c r="HL88" s="60">
        <v>19.8</v>
      </c>
      <c r="HM88" s="60">
        <v>24.8</v>
      </c>
      <c r="HN88" s="60">
        <v>27.2</v>
      </c>
      <c r="HO88" s="60">
        <v>24</v>
      </c>
      <c r="HP88" s="60">
        <v>35.5</v>
      </c>
      <c r="HQ88" s="61">
        <v>35.2</v>
      </c>
      <c r="HR88" s="60">
        <v>25.4</v>
      </c>
      <c r="HS88" s="60">
        <v>31.3</v>
      </c>
      <c r="HT88" s="60">
        <v>23.5</v>
      </c>
      <c r="HU88" s="60">
        <v>14.7</v>
      </c>
      <c r="HV88" s="60">
        <v>16.7</v>
      </c>
      <c r="HW88" s="151"/>
      <c r="HX88" s="149">
        <f t="shared" si="84"/>
        <v>327.7</v>
      </c>
      <c r="HY88" s="143">
        <f>IC88+ID88+IE88</f>
        <v>81.7</v>
      </c>
      <c r="HZ88" s="143">
        <f>IF88+IG88+IH88</f>
        <v>85.6</v>
      </c>
      <c r="IA88" s="143">
        <f>II88+IJ88+IK88</f>
        <v>83.1</v>
      </c>
      <c r="IB88" s="143">
        <f>IL88+IM88+IN88</f>
        <v>77.3</v>
      </c>
      <c r="IC88" s="60">
        <v>26.6</v>
      </c>
      <c r="ID88" s="60">
        <v>27.4</v>
      </c>
      <c r="IE88" s="60">
        <v>27.7</v>
      </c>
      <c r="IF88" s="60">
        <v>29</v>
      </c>
      <c r="IG88" s="60">
        <v>30.6</v>
      </c>
      <c r="IH88" s="60">
        <v>26</v>
      </c>
      <c r="II88" s="60">
        <v>32.2</v>
      </c>
      <c r="IJ88" s="60">
        <v>25.6</v>
      </c>
      <c r="IK88" s="60">
        <v>25.3</v>
      </c>
      <c r="IL88" s="60">
        <v>25.5</v>
      </c>
      <c r="IM88" s="60">
        <v>25.2</v>
      </c>
      <c r="IN88" s="60">
        <v>26.6</v>
      </c>
      <c r="IO88" s="86"/>
    </row>
    <row r="89" spans="1:249" ht="12.75" customHeight="1">
      <c r="A89" s="62"/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.75" customHeight="1">
      <c r="A90" s="190" t="s">
        <v>186</v>
      </c>
      <c r="B90" s="174"/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/>
      <c r="EM90" s="144"/>
      <c r="EN90" s="144"/>
      <c r="EO90" s="144"/>
      <c r="EP90" s="144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1"/>
      <c r="FB90" s="60"/>
      <c r="FC90" s="60"/>
      <c r="FD90" s="145"/>
      <c r="FE90" s="144"/>
      <c r="FF90" s="144"/>
      <c r="FG90" s="144"/>
      <c r="FH90" s="144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148"/>
      <c r="FV90" s="147"/>
      <c r="FW90" s="143"/>
      <c r="FX90" s="143"/>
      <c r="FY90" s="143"/>
      <c r="FZ90" s="143"/>
      <c r="GA90" s="60"/>
      <c r="GB90" s="61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148"/>
      <c r="GN90" s="149"/>
      <c r="GO90" s="143"/>
      <c r="GP90" s="143"/>
      <c r="GQ90" s="143"/>
      <c r="GR90" s="143"/>
      <c r="GS90" s="61"/>
      <c r="GT90" s="60"/>
      <c r="GU90" s="60"/>
      <c r="GV90" s="60"/>
      <c r="GW90" s="60"/>
      <c r="GX90" s="60"/>
      <c r="GY90" s="60"/>
      <c r="GZ90" s="61"/>
      <c r="HA90" s="60"/>
      <c r="HB90" s="60"/>
      <c r="HC90" s="150"/>
      <c r="HD90" s="60"/>
      <c r="HE90" s="148"/>
      <c r="HF90" s="149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1"/>
      <c r="HR90" s="60"/>
      <c r="HS90" s="60"/>
      <c r="HT90" s="60"/>
      <c r="HU90" s="60"/>
      <c r="HV90" s="60"/>
      <c r="HW90" s="151"/>
      <c r="HX90" s="149"/>
      <c r="HY90" s="143"/>
      <c r="HZ90" s="143"/>
      <c r="IA90" s="143"/>
      <c r="IB90" s="143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86"/>
    </row>
    <row r="91" spans="1:249" ht="24">
      <c r="A91" s="189" t="s">
        <v>148</v>
      </c>
      <c r="B91" s="186" t="s">
        <v>90</v>
      </c>
      <c r="C91" s="140"/>
      <c r="D91" s="64"/>
      <c r="E91" s="64"/>
      <c r="F91" s="64"/>
      <c r="G91" s="6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4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141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145"/>
      <c r="BC91" s="60"/>
      <c r="BD91" s="60"/>
      <c r="BE91" s="64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141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141"/>
      <c r="CK91" s="60"/>
      <c r="CL91" s="60"/>
      <c r="CM91" s="60"/>
      <c r="CN91" s="60"/>
      <c r="CO91" s="60"/>
      <c r="CP91" s="142"/>
      <c r="CQ91" s="142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141"/>
      <c r="DC91" s="143"/>
      <c r="DD91" s="143"/>
      <c r="DE91" s="143"/>
      <c r="DF91" s="143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141"/>
      <c r="DU91" s="143"/>
      <c r="DV91" s="143"/>
      <c r="DW91" s="143"/>
      <c r="DX91" s="143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141">
        <f aca="true" t="shared" si="85" ref="EL91:EL99">EM91+EN91+EO91+EP91</f>
        <v>6344.3</v>
      </c>
      <c r="EM91" s="144">
        <f aca="true" t="shared" si="86" ref="EM91:EM99">EQ91+ER91+ES91</f>
        <v>1775.3</v>
      </c>
      <c r="EN91" s="144">
        <f aca="true" t="shared" si="87" ref="EN91:EN99">ET91+EU91+EV91</f>
        <v>1801.3</v>
      </c>
      <c r="EO91" s="144">
        <f aca="true" t="shared" si="88" ref="EO91:EO99">EW91+EX91+EY91</f>
        <v>1276</v>
      </c>
      <c r="EP91" s="144">
        <f aca="true" t="shared" si="89" ref="EP91:EP99">EZ91+FA91+FB91</f>
        <v>1491.7</v>
      </c>
      <c r="EQ91" s="60">
        <v>623.9</v>
      </c>
      <c r="ER91" s="60">
        <v>633.8</v>
      </c>
      <c r="ES91" s="60">
        <v>517.6</v>
      </c>
      <c r="ET91" s="60">
        <v>594.1</v>
      </c>
      <c r="EU91" s="60">
        <v>579.3</v>
      </c>
      <c r="EV91" s="60">
        <v>627.9</v>
      </c>
      <c r="EW91" s="60">
        <v>445.5</v>
      </c>
      <c r="EX91" s="60">
        <v>332.6</v>
      </c>
      <c r="EY91" s="60">
        <v>497.9</v>
      </c>
      <c r="EZ91" s="60">
        <v>486.1</v>
      </c>
      <c r="FA91" s="61">
        <v>443.8</v>
      </c>
      <c r="FB91" s="60">
        <v>561.8</v>
      </c>
      <c r="FC91" s="60"/>
      <c r="FD91" s="145">
        <f aca="true" t="shared" si="90" ref="FD91:FD99">FE91+FF91+FG91+FH91</f>
        <v>4639.1</v>
      </c>
      <c r="FE91" s="144">
        <f aca="true" t="shared" si="91" ref="FE91:FE99">FI91+FJ91+FK91</f>
        <v>1451</v>
      </c>
      <c r="FF91" s="144">
        <f aca="true" t="shared" si="92" ref="FF91:FF99">FL91++FM91+FN91</f>
        <v>1552.8</v>
      </c>
      <c r="FG91" s="144">
        <f aca="true" t="shared" si="93" ref="FG91:FG99">FO91+FP91+FQ91</f>
        <v>609.3</v>
      </c>
      <c r="FH91" s="144">
        <f aca="true" t="shared" si="94" ref="FH91:FH99">FR91+FS91+FT91</f>
        <v>1026</v>
      </c>
      <c r="FI91" s="60">
        <v>441.1</v>
      </c>
      <c r="FJ91" s="60">
        <v>465.9</v>
      </c>
      <c r="FK91" s="60">
        <v>544</v>
      </c>
      <c r="FL91" s="60">
        <v>623.6</v>
      </c>
      <c r="FM91" s="60">
        <v>481</v>
      </c>
      <c r="FN91" s="60">
        <v>448.2</v>
      </c>
      <c r="FO91" s="60">
        <v>537.5</v>
      </c>
      <c r="FP91" s="60">
        <v>71.8</v>
      </c>
      <c r="FQ91" s="60">
        <v>0</v>
      </c>
      <c r="FR91" s="60">
        <v>140.7</v>
      </c>
      <c r="FS91" s="60">
        <v>384.1</v>
      </c>
      <c r="FT91" s="60">
        <v>501.2</v>
      </c>
      <c r="FU91" s="148"/>
      <c r="FV91" s="147">
        <f aca="true" t="shared" si="95" ref="FV91:FV99">SUM(FW91:FZ91)</f>
        <v>7364</v>
      </c>
      <c r="FW91" s="143">
        <f aca="true" t="shared" si="96" ref="FW91:FW99">SUM(GA91:GC91)</f>
        <v>1736.2</v>
      </c>
      <c r="FX91" s="143">
        <f aca="true" t="shared" si="97" ref="FX91:FX99">SUM(GD91:GF91)</f>
        <v>1552.4</v>
      </c>
      <c r="FY91" s="143">
        <f aca="true" t="shared" si="98" ref="FY91:FY99">SUM(GG91:GI91)</f>
        <v>2473.5</v>
      </c>
      <c r="FZ91" s="143">
        <f aca="true" t="shared" si="99" ref="FZ91:FZ99">SUM(GJ91:GL91)</f>
        <v>1601.9</v>
      </c>
      <c r="GA91" s="60">
        <v>565.5</v>
      </c>
      <c r="GB91" s="61">
        <v>528</v>
      </c>
      <c r="GC91" s="60">
        <v>642.7</v>
      </c>
      <c r="GD91" s="60">
        <v>506.9</v>
      </c>
      <c r="GE91" s="60">
        <v>507.9</v>
      </c>
      <c r="GF91" s="60">
        <v>537.6</v>
      </c>
      <c r="GG91" s="60">
        <v>591.6</v>
      </c>
      <c r="GH91" s="60">
        <v>1094.5</v>
      </c>
      <c r="GI91" s="60">
        <v>787.4</v>
      </c>
      <c r="GJ91" s="60">
        <v>554.1</v>
      </c>
      <c r="GK91" s="60">
        <v>557.4</v>
      </c>
      <c r="GL91" s="60">
        <v>490.4</v>
      </c>
      <c r="GM91" s="148"/>
      <c r="GN91" s="149">
        <f aca="true" t="shared" si="100" ref="GN91:GN99">GO91+GP91+GQ91+GR91</f>
        <v>7853.5</v>
      </c>
      <c r="GO91" s="143">
        <f aca="true" t="shared" si="101" ref="GO91:GO99">SUM(GS91:GU91)</f>
        <v>1804.4</v>
      </c>
      <c r="GP91" s="143">
        <f aca="true" t="shared" si="102" ref="GP91:GP99">SUM(GV91:GX91)</f>
        <v>1940.7</v>
      </c>
      <c r="GQ91" s="143">
        <f aca="true" t="shared" si="103" ref="GQ91:GQ99">GY91+GZ91+HA91</f>
        <v>2320.7</v>
      </c>
      <c r="GR91" s="143">
        <f aca="true" t="shared" si="104" ref="GR91:GR99">HB91+HC91+HD91</f>
        <v>1787.7</v>
      </c>
      <c r="GS91" s="61">
        <v>643.8</v>
      </c>
      <c r="GT91" s="60">
        <v>488.6</v>
      </c>
      <c r="GU91" s="60">
        <v>672</v>
      </c>
      <c r="GV91" s="60">
        <v>601.8</v>
      </c>
      <c r="GW91" s="60">
        <v>680.2</v>
      </c>
      <c r="GX91" s="60">
        <v>658.7</v>
      </c>
      <c r="GY91" s="60">
        <v>741.6</v>
      </c>
      <c r="GZ91" s="61">
        <v>811</v>
      </c>
      <c r="HA91" s="60">
        <v>768.1</v>
      </c>
      <c r="HB91" s="60">
        <v>778</v>
      </c>
      <c r="HC91" s="150">
        <v>577.4</v>
      </c>
      <c r="HD91" s="60">
        <v>432.3</v>
      </c>
      <c r="HE91" s="148"/>
      <c r="HF91" s="149">
        <f aca="true" t="shared" si="105" ref="HF91:HF99">HG91+HH91+HI91+HJ91</f>
        <v>7051.5</v>
      </c>
      <c r="HG91" s="60">
        <f aca="true" t="shared" si="106" ref="HG91:HG99">HK91+HL91+HM91</f>
        <v>1905</v>
      </c>
      <c r="HH91" s="60">
        <f aca="true" t="shared" si="107" ref="HH91:HH99">HN91+HO91+HP91</f>
        <v>1912.1</v>
      </c>
      <c r="HI91" s="60">
        <f aca="true" t="shared" si="108" ref="HI91:HI99">HQ91+HR91+HS91</f>
        <v>2248.5</v>
      </c>
      <c r="HJ91" s="60">
        <f aca="true" t="shared" si="109" ref="HJ91:HJ99">HT91+HU91+HV91</f>
        <v>985.9</v>
      </c>
      <c r="HK91" s="60">
        <v>618.8</v>
      </c>
      <c r="HL91" s="9">
        <v>741.7</v>
      </c>
      <c r="HM91" s="60">
        <v>544.5</v>
      </c>
      <c r="HN91" s="60">
        <v>582</v>
      </c>
      <c r="HO91" s="60">
        <v>584.8</v>
      </c>
      <c r="HP91" s="60">
        <v>745.3</v>
      </c>
      <c r="HQ91" s="61">
        <v>965.5</v>
      </c>
      <c r="HR91" s="60">
        <v>777.2</v>
      </c>
      <c r="HS91" s="60">
        <v>505.8</v>
      </c>
      <c r="HT91" s="60">
        <v>0</v>
      </c>
      <c r="HU91" s="60">
        <v>546.3</v>
      </c>
      <c r="HV91" s="60">
        <v>439.6</v>
      </c>
      <c r="HW91" s="151"/>
      <c r="HX91" s="149">
        <f t="shared" si="84"/>
        <v>7784.7</v>
      </c>
      <c r="HY91" s="143">
        <f aca="true" t="shared" si="110" ref="HY91:HY99">IC91+ID91+IE91</f>
        <v>1705.6</v>
      </c>
      <c r="HZ91" s="143">
        <f aca="true" t="shared" si="111" ref="HZ91:HZ99">IF91+IG91+IH91</f>
        <v>2205</v>
      </c>
      <c r="IA91" s="143">
        <f aca="true" t="shared" si="112" ref="IA91:IA99">II91+IJ91+IK91</f>
        <v>2285.1</v>
      </c>
      <c r="IB91" s="143">
        <f aca="true" t="shared" si="113" ref="IB91:IB99">IL91+IM91+IN91</f>
        <v>1589</v>
      </c>
      <c r="IC91" s="60">
        <v>484.2</v>
      </c>
      <c r="ID91" s="60">
        <v>499.5</v>
      </c>
      <c r="IE91" s="60">
        <v>721.9</v>
      </c>
      <c r="IF91" s="60">
        <v>586.2</v>
      </c>
      <c r="IG91" s="60">
        <v>746.2</v>
      </c>
      <c r="IH91" s="60">
        <v>872.6</v>
      </c>
      <c r="II91" s="60">
        <v>704.2</v>
      </c>
      <c r="IJ91" s="60">
        <v>1054.7</v>
      </c>
      <c r="IK91" s="60">
        <v>526.2</v>
      </c>
      <c r="IL91" s="60">
        <v>552.1</v>
      </c>
      <c r="IM91" s="60">
        <v>474.9</v>
      </c>
      <c r="IN91" s="60">
        <v>562</v>
      </c>
      <c r="IO91" s="86"/>
    </row>
    <row r="92" spans="1:249" ht="12.75">
      <c r="A92" s="189" t="s">
        <v>149</v>
      </c>
      <c r="B92" s="175" t="s">
        <v>38</v>
      </c>
      <c r="C92" s="140">
        <f>D92+E92+F92+G92</f>
        <v>99.2</v>
      </c>
      <c r="D92" s="64">
        <f>H92+I92+J92</f>
        <v>19.1</v>
      </c>
      <c r="E92" s="64">
        <f>K92+L92+M92</f>
        <v>29.5</v>
      </c>
      <c r="F92" s="64">
        <f>N92+O92+P92</f>
        <v>29.2</v>
      </c>
      <c r="G92" s="64">
        <f>Q92+R92+S92</f>
        <v>21.4</v>
      </c>
      <c r="H92" s="64">
        <v>5.2</v>
      </c>
      <c r="I92" s="64">
        <v>5.7</v>
      </c>
      <c r="J92" s="64">
        <v>8.2</v>
      </c>
      <c r="K92" s="64">
        <v>9.5</v>
      </c>
      <c r="L92" s="64">
        <v>11.8</v>
      </c>
      <c r="M92" s="64">
        <v>8.2</v>
      </c>
      <c r="N92" s="64">
        <v>9</v>
      </c>
      <c r="O92" s="64">
        <v>10.4</v>
      </c>
      <c r="P92" s="64">
        <v>9.8</v>
      </c>
      <c r="Q92" s="64">
        <v>8.5</v>
      </c>
      <c r="R92" s="64">
        <v>8</v>
      </c>
      <c r="S92" s="64">
        <v>4.9</v>
      </c>
      <c r="T92" s="155">
        <f>SUM(U92:X92)</f>
        <v>96.4</v>
      </c>
      <c r="U92" s="64">
        <f>SUM(Y92:AA92)</f>
        <v>11.9</v>
      </c>
      <c r="V92" s="64">
        <f>SUM(AB92:AD92)</f>
        <v>27.9</v>
      </c>
      <c r="W92" s="64">
        <f>SUM(AE92:AG92)</f>
        <v>35.4</v>
      </c>
      <c r="X92" s="64">
        <f>SUM(AH92:AJ92)</f>
        <v>21.2</v>
      </c>
      <c r="Y92" s="64">
        <v>3.1</v>
      </c>
      <c r="Z92" s="64">
        <v>4.2</v>
      </c>
      <c r="AA92" s="64">
        <v>4.6</v>
      </c>
      <c r="AB92" s="64">
        <v>6.2</v>
      </c>
      <c r="AC92" s="64">
        <v>9.5</v>
      </c>
      <c r="AD92" s="64">
        <v>12.2</v>
      </c>
      <c r="AE92" s="64">
        <v>13.6</v>
      </c>
      <c r="AF92" s="64">
        <v>11.8</v>
      </c>
      <c r="AG92" s="64">
        <v>10</v>
      </c>
      <c r="AH92" s="64">
        <v>9.6</v>
      </c>
      <c r="AI92" s="64">
        <v>6.3</v>
      </c>
      <c r="AJ92" s="64">
        <v>5.3</v>
      </c>
      <c r="AK92" s="155">
        <v>99.7</v>
      </c>
      <c r="AL92" s="64">
        <f>SUM(AP92:AR92)</f>
        <v>11</v>
      </c>
      <c r="AM92" s="64">
        <f>SUM(AS92:AU92)</f>
        <v>31.8</v>
      </c>
      <c r="AN92" s="64">
        <f>SUM(AV92:AX92)</f>
        <v>34.3</v>
      </c>
      <c r="AO92" s="64">
        <f>SUM(AY92:BA92)</f>
        <v>22.6</v>
      </c>
      <c r="AP92" s="64">
        <v>3.3</v>
      </c>
      <c r="AQ92" s="64">
        <v>3.4</v>
      </c>
      <c r="AR92" s="64">
        <v>4.3</v>
      </c>
      <c r="AS92" s="64">
        <v>10.8</v>
      </c>
      <c r="AT92" s="64">
        <v>11.6</v>
      </c>
      <c r="AU92" s="64">
        <v>9.4</v>
      </c>
      <c r="AV92" s="64">
        <v>9.3</v>
      </c>
      <c r="AW92" s="64">
        <v>13.4</v>
      </c>
      <c r="AX92" s="64">
        <v>11.6</v>
      </c>
      <c r="AY92" s="64">
        <v>11</v>
      </c>
      <c r="AZ92" s="64">
        <v>5.4</v>
      </c>
      <c r="BA92" s="64">
        <v>6.2</v>
      </c>
      <c r="BB92" s="155">
        <f>BC92+BD92+BE92+BF92</f>
        <v>102</v>
      </c>
      <c r="BC92" s="64">
        <f>BG92+BH92+BI92</f>
        <v>13.3</v>
      </c>
      <c r="BD92" s="64">
        <f>BJ92+BK92+BL92</f>
        <v>26.8</v>
      </c>
      <c r="BE92" s="64">
        <f>BM92+BN92+BO92</f>
        <v>39</v>
      </c>
      <c r="BF92" s="64">
        <f>BP92+BQ92+BR92</f>
        <v>22.9</v>
      </c>
      <c r="BG92" s="60">
        <v>3.6</v>
      </c>
      <c r="BH92" s="60">
        <v>4.3</v>
      </c>
      <c r="BI92" s="60">
        <v>5.4</v>
      </c>
      <c r="BJ92" s="60">
        <v>6.3</v>
      </c>
      <c r="BK92" s="60">
        <v>9.3</v>
      </c>
      <c r="BL92" s="60">
        <v>11.2</v>
      </c>
      <c r="BM92" s="60">
        <v>13.2</v>
      </c>
      <c r="BN92" s="60">
        <v>13.5</v>
      </c>
      <c r="BO92" s="64">
        <v>12.3</v>
      </c>
      <c r="BP92" s="64">
        <v>12.8</v>
      </c>
      <c r="BQ92" s="64">
        <v>6</v>
      </c>
      <c r="BR92" s="60">
        <v>4.1</v>
      </c>
      <c r="BS92" s="141">
        <f>BT92+BU92+BV92+BW92</f>
        <v>105.3</v>
      </c>
      <c r="BT92" s="60">
        <f>BX92+BY92+BZ92</f>
        <v>14.4</v>
      </c>
      <c r="BU92" s="60">
        <f>CA92+CB92+CC92</f>
        <v>29.5</v>
      </c>
      <c r="BV92" s="60">
        <f>CD92+CE92+CF92</f>
        <v>36.7</v>
      </c>
      <c r="BW92" s="60">
        <f>CG92+CH92+CI92</f>
        <v>24.7</v>
      </c>
      <c r="BX92" s="60">
        <v>4.4</v>
      </c>
      <c r="BY92" s="60">
        <v>5</v>
      </c>
      <c r="BZ92" s="60">
        <v>5</v>
      </c>
      <c r="CA92" s="60">
        <v>7.7</v>
      </c>
      <c r="CB92" s="60">
        <v>10.1</v>
      </c>
      <c r="CC92" s="60">
        <v>11.7</v>
      </c>
      <c r="CD92" s="60">
        <v>13.5</v>
      </c>
      <c r="CE92" s="60">
        <v>12.2</v>
      </c>
      <c r="CF92" s="60">
        <v>11</v>
      </c>
      <c r="CG92" s="60">
        <v>9.3</v>
      </c>
      <c r="CH92" s="60">
        <v>9</v>
      </c>
      <c r="CI92" s="60">
        <v>6.4</v>
      </c>
      <c r="CJ92" s="141">
        <f>CK92+CL92+CM92+CN92</f>
        <v>90</v>
      </c>
      <c r="CK92" s="60">
        <f>CO92+CP92+CQ92</f>
        <v>14.3</v>
      </c>
      <c r="CL92" s="60">
        <f>CR92+CS92+CT92</f>
        <v>28.9</v>
      </c>
      <c r="CM92" s="60">
        <f>CU92+CV92+CW92</f>
        <v>29.2</v>
      </c>
      <c r="CN92" s="60">
        <f>CX92+CY92+CZ92</f>
        <v>17.6</v>
      </c>
      <c r="CO92" s="60">
        <v>4.4</v>
      </c>
      <c r="CP92" s="142">
        <v>3.4</v>
      </c>
      <c r="CQ92" s="142">
        <v>6.5</v>
      </c>
      <c r="CR92" s="60">
        <v>8.2</v>
      </c>
      <c r="CS92" s="60">
        <v>9.9</v>
      </c>
      <c r="CT92" s="60">
        <v>10.8</v>
      </c>
      <c r="CU92" s="60">
        <v>9</v>
      </c>
      <c r="CV92" s="60">
        <v>11.5</v>
      </c>
      <c r="CW92" s="60">
        <v>8.7</v>
      </c>
      <c r="CX92" s="60">
        <v>11.3</v>
      </c>
      <c r="CY92" s="60">
        <v>3.3</v>
      </c>
      <c r="CZ92" s="60">
        <v>3</v>
      </c>
      <c r="DA92" s="60"/>
      <c r="DB92" s="141">
        <f>DC92+DD92+DE92+DF92</f>
        <v>76.3</v>
      </c>
      <c r="DC92" s="143">
        <f>DG92+DH92+DI92</f>
        <v>8.5</v>
      </c>
      <c r="DD92" s="143">
        <f>DJ92+DK92+DL92</f>
        <v>21.9</v>
      </c>
      <c r="DE92" s="143">
        <f>DM92+DN92+DO92</f>
        <v>28.4</v>
      </c>
      <c r="DF92" s="143">
        <f>DP92+DQ92+DR92</f>
        <v>17.5</v>
      </c>
      <c r="DG92" s="60">
        <v>2.4</v>
      </c>
      <c r="DH92" s="60">
        <v>3</v>
      </c>
      <c r="DI92" s="60">
        <v>3.1</v>
      </c>
      <c r="DJ92" s="60">
        <v>5.2</v>
      </c>
      <c r="DK92" s="60">
        <v>7.4</v>
      </c>
      <c r="DL92" s="60">
        <v>9.3</v>
      </c>
      <c r="DM92" s="60">
        <v>9.8</v>
      </c>
      <c r="DN92" s="60">
        <v>10.6</v>
      </c>
      <c r="DO92" s="60">
        <v>8</v>
      </c>
      <c r="DP92" s="60">
        <v>6.4</v>
      </c>
      <c r="DQ92" s="60">
        <v>6.2</v>
      </c>
      <c r="DR92" s="60">
        <v>4.9</v>
      </c>
      <c r="DS92" s="60"/>
      <c r="DT92" s="141">
        <f>DU92+DV92+DW92+DX92</f>
        <v>66</v>
      </c>
      <c r="DU92" s="143">
        <f>DY92+DZ92+EA92</f>
        <v>9.8</v>
      </c>
      <c r="DV92" s="143">
        <f>EB92+EC92+ED92</f>
        <v>21.1</v>
      </c>
      <c r="DW92" s="143">
        <f>EE92+EF92+EG92</f>
        <v>22.6</v>
      </c>
      <c r="DX92" s="143">
        <f>EH92+EI92+EJ92</f>
        <v>12.5</v>
      </c>
      <c r="DY92" s="60">
        <v>1.9</v>
      </c>
      <c r="DZ92" s="60">
        <v>2.6</v>
      </c>
      <c r="EA92" s="60">
        <v>5.3</v>
      </c>
      <c r="EB92" s="60">
        <v>5.1</v>
      </c>
      <c r="EC92" s="60">
        <v>7.4</v>
      </c>
      <c r="ED92" s="60">
        <v>8.6</v>
      </c>
      <c r="EE92" s="60">
        <v>8.1</v>
      </c>
      <c r="EF92" s="60">
        <v>6.9</v>
      </c>
      <c r="EG92" s="60">
        <v>7.6</v>
      </c>
      <c r="EH92" s="60">
        <v>5.6</v>
      </c>
      <c r="EI92" s="60">
        <v>4.3</v>
      </c>
      <c r="EJ92" s="60">
        <v>2.6</v>
      </c>
      <c r="EK92" s="60"/>
      <c r="EL92" s="141">
        <f t="shared" si="85"/>
        <v>63</v>
      </c>
      <c r="EM92" s="144">
        <f t="shared" si="86"/>
        <v>7</v>
      </c>
      <c r="EN92" s="144">
        <f t="shared" si="87"/>
        <v>17.1</v>
      </c>
      <c r="EO92" s="144">
        <f t="shared" si="88"/>
        <v>25.3</v>
      </c>
      <c r="EP92" s="144">
        <f t="shared" si="89"/>
        <v>13.6</v>
      </c>
      <c r="EQ92" s="60">
        <v>0.7</v>
      </c>
      <c r="ER92" s="60">
        <v>2.2</v>
      </c>
      <c r="ES92" s="60">
        <v>4.1</v>
      </c>
      <c r="ET92" s="60">
        <v>4.7</v>
      </c>
      <c r="EU92" s="60">
        <v>6.2</v>
      </c>
      <c r="EV92" s="60">
        <v>6.2</v>
      </c>
      <c r="EW92" s="60">
        <v>9.6</v>
      </c>
      <c r="EX92" s="60">
        <v>8.6</v>
      </c>
      <c r="EY92" s="60">
        <v>7.1</v>
      </c>
      <c r="EZ92" s="60">
        <v>6.5</v>
      </c>
      <c r="FA92" s="61">
        <v>5.4</v>
      </c>
      <c r="FB92" s="60">
        <v>1.7</v>
      </c>
      <c r="FC92" s="60"/>
      <c r="FD92" s="145">
        <f t="shared" si="90"/>
        <v>69.6</v>
      </c>
      <c r="FE92" s="144">
        <f t="shared" si="91"/>
        <v>13.4</v>
      </c>
      <c r="FF92" s="144">
        <f t="shared" si="92"/>
        <v>17.5</v>
      </c>
      <c r="FG92" s="144">
        <f t="shared" si="93"/>
        <v>22.3</v>
      </c>
      <c r="FH92" s="144">
        <f t="shared" si="94"/>
        <v>16.4</v>
      </c>
      <c r="FI92" s="60">
        <v>1.3</v>
      </c>
      <c r="FJ92" s="60">
        <v>2.6</v>
      </c>
      <c r="FK92" s="60">
        <v>9.5</v>
      </c>
      <c r="FL92" s="60">
        <v>3.9</v>
      </c>
      <c r="FM92" s="60">
        <v>6.2</v>
      </c>
      <c r="FN92" s="60">
        <v>7.4</v>
      </c>
      <c r="FO92" s="60">
        <v>7.3</v>
      </c>
      <c r="FP92" s="60">
        <v>7.2</v>
      </c>
      <c r="FQ92" s="60">
        <v>7.8</v>
      </c>
      <c r="FR92" s="60">
        <v>6.4</v>
      </c>
      <c r="FS92" s="60">
        <v>5.4</v>
      </c>
      <c r="FT92" s="60">
        <v>4.6</v>
      </c>
      <c r="FU92" s="148"/>
      <c r="FV92" s="147">
        <f t="shared" si="95"/>
        <v>88.8</v>
      </c>
      <c r="FW92" s="143">
        <f t="shared" si="96"/>
        <v>13.9</v>
      </c>
      <c r="FX92" s="143">
        <f t="shared" si="97"/>
        <v>25.8</v>
      </c>
      <c r="FY92" s="143">
        <f t="shared" si="98"/>
        <v>27.7</v>
      </c>
      <c r="FZ92" s="143">
        <f t="shared" si="99"/>
        <v>21.4</v>
      </c>
      <c r="GA92" s="60">
        <v>3.2</v>
      </c>
      <c r="GB92" s="61">
        <v>4.8</v>
      </c>
      <c r="GC92" s="60">
        <v>5.9</v>
      </c>
      <c r="GD92" s="60">
        <v>6.5</v>
      </c>
      <c r="GE92" s="60">
        <v>9.1</v>
      </c>
      <c r="GF92" s="60">
        <v>10.2</v>
      </c>
      <c r="GG92" s="60">
        <v>9.8</v>
      </c>
      <c r="GH92" s="60">
        <v>9.6</v>
      </c>
      <c r="GI92" s="60">
        <v>8.3</v>
      </c>
      <c r="GJ92" s="60">
        <v>7.4</v>
      </c>
      <c r="GK92" s="60">
        <v>7.5</v>
      </c>
      <c r="GL92" s="60">
        <v>6.5</v>
      </c>
      <c r="GM92" s="148"/>
      <c r="GN92" s="149">
        <f t="shared" si="100"/>
        <v>112.9</v>
      </c>
      <c r="GO92" s="143">
        <f t="shared" si="101"/>
        <v>18.8</v>
      </c>
      <c r="GP92" s="143">
        <f t="shared" si="102"/>
        <v>31.1</v>
      </c>
      <c r="GQ92" s="143">
        <f t="shared" si="103"/>
        <v>35.1</v>
      </c>
      <c r="GR92" s="143">
        <f t="shared" si="104"/>
        <v>27.9</v>
      </c>
      <c r="GS92" s="61">
        <v>4.9</v>
      </c>
      <c r="GT92" s="60">
        <v>6.1</v>
      </c>
      <c r="GU92" s="60">
        <v>7.8</v>
      </c>
      <c r="GV92" s="60">
        <v>9.3</v>
      </c>
      <c r="GW92" s="60">
        <v>11.2</v>
      </c>
      <c r="GX92" s="60">
        <v>10.6</v>
      </c>
      <c r="GY92" s="60">
        <v>11.5</v>
      </c>
      <c r="GZ92" s="61">
        <v>12.2</v>
      </c>
      <c r="HA92" s="60">
        <v>11.4</v>
      </c>
      <c r="HB92" s="60">
        <v>11.4</v>
      </c>
      <c r="HC92" s="150">
        <v>8.7</v>
      </c>
      <c r="HD92" s="60">
        <v>7.8</v>
      </c>
      <c r="HE92" s="148"/>
      <c r="HF92" s="149">
        <f t="shared" si="105"/>
        <v>107</v>
      </c>
      <c r="HG92" s="60">
        <f t="shared" si="106"/>
        <v>15.3</v>
      </c>
      <c r="HH92" s="60">
        <f t="shared" si="107"/>
        <v>30</v>
      </c>
      <c r="HI92" s="60">
        <f t="shared" si="108"/>
        <v>33.4</v>
      </c>
      <c r="HJ92" s="60">
        <f t="shared" si="109"/>
        <v>28.3</v>
      </c>
      <c r="HK92" s="60">
        <v>2.5</v>
      </c>
      <c r="HL92" s="60">
        <v>4.3</v>
      </c>
      <c r="HM92" s="60">
        <v>8.5</v>
      </c>
      <c r="HN92" s="60">
        <v>9.1</v>
      </c>
      <c r="HO92" s="60">
        <v>10.2</v>
      </c>
      <c r="HP92" s="60">
        <v>10.7</v>
      </c>
      <c r="HQ92" s="61">
        <v>11</v>
      </c>
      <c r="HR92" s="60">
        <v>12</v>
      </c>
      <c r="HS92" s="60">
        <v>10.4</v>
      </c>
      <c r="HT92" s="60">
        <v>11</v>
      </c>
      <c r="HU92" s="60">
        <v>9.1</v>
      </c>
      <c r="HV92" s="60">
        <v>8.2</v>
      </c>
      <c r="HW92" s="151"/>
      <c r="HX92" s="149">
        <f t="shared" si="84"/>
        <v>120.6</v>
      </c>
      <c r="HY92" s="143">
        <f t="shared" si="110"/>
        <v>23.1</v>
      </c>
      <c r="HZ92" s="143">
        <f t="shared" si="111"/>
        <v>33.6</v>
      </c>
      <c r="IA92" s="143">
        <f t="shared" si="112"/>
        <v>37</v>
      </c>
      <c r="IB92" s="143">
        <f t="shared" si="113"/>
        <v>26.9</v>
      </c>
      <c r="IC92" s="60">
        <v>6.5</v>
      </c>
      <c r="ID92" s="60">
        <v>7.9</v>
      </c>
      <c r="IE92" s="60">
        <v>8.7</v>
      </c>
      <c r="IF92" s="60">
        <v>9.9</v>
      </c>
      <c r="IG92" s="60">
        <v>11.9</v>
      </c>
      <c r="IH92" s="60">
        <v>11.8</v>
      </c>
      <c r="II92" s="60">
        <v>12.9</v>
      </c>
      <c r="IJ92" s="60">
        <v>12.3</v>
      </c>
      <c r="IK92" s="60">
        <v>11.8</v>
      </c>
      <c r="IL92" s="60">
        <v>12.1</v>
      </c>
      <c r="IM92" s="60">
        <v>7.6</v>
      </c>
      <c r="IN92" s="60">
        <v>7.2</v>
      </c>
      <c r="IO92" s="86"/>
    </row>
    <row r="93" spans="1:249" ht="12.75" customHeight="1">
      <c r="A93" s="189" t="s">
        <v>37</v>
      </c>
      <c r="B93" s="175" t="s">
        <v>30</v>
      </c>
      <c r="C93" s="140">
        <f>D93+E93+F93+G93</f>
        <v>426.1</v>
      </c>
      <c r="D93" s="64">
        <f>H93+I93+J93</f>
        <v>130.9</v>
      </c>
      <c r="E93" s="64">
        <f>K93+L93+M93</f>
        <v>106.3</v>
      </c>
      <c r="F93" s="64">
        <f>N93+O93+P93</f>
        <v>114.7</v>
      </c>
      <c r="G93" s="64">
        <f>Q93+R93+S93</f>
        <v>74.2</v>
      </c>
      <c r="H93" s="168">
        <v>42.2</v>
      </c>
      <c r="I93" s="168">
        <v>42.8</v>
      </c>
      <c r="J93" s="168">
        <v>45.9</v>
      </c>
      <c r="K93" s="168">
        <v>45.7</v>
      </c>
      <c r="L93" s="168">
        <v>35.3</v>
      </c>
      <c r="M93" s="168">
        <v>25.3</v>
      </c>
      <c r="N93" s="168">
        <v>34.9</v>
      </c>
      <c r="O93" s="168">
        <v>37.6</v>
      </c>
      <c r="P93" s="168">
        <v>42.2</v>
      </c>
      <c r="Q93" s="168">
        <v>28.8</v>
      </c>
      <c r="R93" s="168">
        <v>24.5</v>
      </c>
      <c r="S93" s="168">
        <v>20.9</v>
      </c>
      <c r="T93" s="155">
        <f>SUM(U93:X93)</f>
        <v>309.6</v>
      </c>
      <c r="U93" s="64">
        <f>SUM(Y93:AA93)</f>
        <v>61.2</v>
      </c>
      <c r="V93" s="64">
        <f>SUM(AB93:AD93)</f>
        <v>70.1</v>
      </c>
      <c r="W93" s="64">
        <f>SUM(AE93:AG93)</f>
        <v>97.6</v>
      </c>
      <c r="X93" s="64">
        <f>SUM(AH93:AJ93)</f>
        <v>80.7</v>
      </c>
      <c r="Y93" s="64">
        <v>28.5</v>
      </c>
      <c r="Z93" s="64">
        <v>15</v>
      </c>
      <c r="AA93" s="64">
        <v>17.7</v>
      </c>
      <c r="AB93" s="64">
        <v>21.1</v>
      </c>
      <c r="AC93" s="64">
        <v>22.1</v>
      </c>
      <c r="AD93" s="64">
        <v>26.9</v>
      </c>
      <c r="AE93" s="64">
        <v>34.1</v>
      </c>
      <c r="AF93" s="64">
        <v>30.9</v>
      </c>
      <c r="AG93" s="64">
        <v>32.6</v>
      </c>
      <c r="AH93" s="64">
        <v>25.6</v>
      </c>
      <c r="AI93" s="64">
        <v>25.1</v>
      </c>
      <c r="AJ93" s="64">
        <v>30</v>
      </c>
      <c r="AK93" s="155">
        <f>SUM(AL93:AO93)</f>
        <v>546</v>
      </c>
      <c r="AL93" s="64">
        <f>SUM(AP93:AR93)</f>
        <v>70.7</v>
      </c>
      <c r="AM93" s="64">
        <f>SUM(AS93:AU93)</f>
        <v>134.7</v>
      </c>
      <c r="AN93" s="64">
        <f>SUM(AV93:AX93)</f>
        <v>171.9</v>
      </c>
      <c r="AO93" s="64">
        <f>SUM(AY93:BA93)</f>
        <v>168.7</v>
      </c>
      <c r="AP93" s="64">
        <v>21</v>
      </c>
      <c r="AQ93" s="64">
        <v>25.2</v>
      </c>
      <c r="AR93" s="64">
        <v>24.5</v>
      </c>
      <c r="AS93" s="64">
        <v>38.5</v>
      </c>
      <c r="AT93" s="64">
        <v>45.4</v>
      </c>
      <c r="AU93" s="64">
        <v>50.8</v>
      </c>
      <c r="AV93" s="64">
        <v>47.5</v>
      </c>
      <c r="AW93" s="64">
        <v>62.7</v>
      </c>
      <c r="AX93" s="64">
        <v>61.7</v>
      </c>
      <c r="AY93" s="64">
        <v>63</v>
      </c>
      <c r="AZ93" s="64">
        <v>59.4</v>
      </c>
      <c r="BA93" s="64">
        <v>46.3</v>
      </c>
      <c r="BB93" s="155">
        <f>BC93+BD93+BE93+BF93</f>
        <v>658.2</v>
      </c>
      <c r="BC93" s="64">
        <f>BG93+BH93+BI93</f>
        <v>136.7</v>
      </c>
      <c r="BD93" s="64">
        <f>BJ93+BK93+BL93</f>
        <v>163.9</v>
      </c>
      <c r="BE93" s="64">
        <f>BM93+BN93+BO93</f>
        <v>198.2</v>
      </c>
      <c r="BF93" s="64">
        <f>BP93+BQ93+BR93</f>
        <v>159.4</v>
      </c>
      <c r="BG93" s="60">
        <v>31.9</v>
      </c>
      <c r="BH93" s="60">
        <v>63.3</v>
      </c>
      <c r="BI93" s="60">
        <v>41.5</v>
      </c>
      <c r="BJ93" s="60">
        <v>47.9</v>
      </c>
      <c r="BK93" s="60">
        <v>56</v>
      </c>
      <c r="BL93" s="60">
        <v>60</v>
      </c>
      <c r="BM93" s="60">
        <v>63.3</v>
      </c>
      <c r="BN93" s="60">
        <v>64.7</v>
      </c>
      <c r="BO93" s="64">
        <v>70.2</v>
      </c>
      <c r="BP93" s="64">
        <v>44.2</v>
      </c>
      <c r="BQ93" s="64">
        <v>60.1</v>
      </c>
      <c r="BR93" s="60">
        <v>55.1</v>
      </c>
      <c r="BS93" s="141">
        <f>BT93+BU93+BV93+BW93</f>
        <v>709.4</v>
      </c>
      <c r="BT93" s="60">
        <f>BX93+BY93+BZ93</f>
        <v>119.2</v>
      </c>
      <c r="BU93" s="60">
        <f>CA93+CB93+CC93</f>
        <v>204.2</v>
      </c>
      <c r="BV93" s="60">
        <f>CD93+CE93+CF93</f>
        <v>255.2</v>
      </c>
      <c r="BW93" s="60">
        <f>CG93+CH93+CI93</f>
        <v>130.8</v>
      </c>
      <c r="BX93" s="60">
        <v>18.3</v>
      </c>
      <c r="BY93" s="60">
        <v>30.9</v>
      </c>
      <c r="BZ93" s="60">
        <v>70</v>
      </c>
      <c r="CA93" s="60">
        <v>65</v>
      </c>
      <c r="CB93" s="60">
        <v>65.2</v>
      </c>
      <c r="CC93" s="60">
        <v>74</v>
      </c>
      <c r="CD93" s="60">
        <v>86</v>
      </c>
      <c r="CE93" s="60">
        <v>90.2</v>
      </c>
      <c r="CF93" s="60">
        <v>79</v>
      </c>
      <c r="CG93" s="60">
        <v>70</v>
      </c>
      <c r="CH93" s="60">
        <v>40</v>
      </c>
      <c r="CI93" s="60">
        <v>20.8</v>
      </c>
      <c r="CJ93" s="141">
        <f>CK93+CL93+CM93+CN93</f>
        <v>386.3</v>
      </c>
      <c r="CK93" s="60">
        <f>CO93+CP93+CQ93</f>
        <v>72.8</v>
      </c>
      <c r="CL93" s="60">
        <f>CR93+CS93+CT93</f>
        <v>113.1</v>
      </c>
      <c r="CM93" s="60">
        <f>CU93+CV93+CW93</f>
        <v>132.5</v>
      </c>
      <c r="CN93" s="60">
        <f>CX93+CY93+CZ93</f>
        <v>67.9</v>
      </c>
      <c r="CO93" s="60">
        <v>21.8</v>
      </c>
      <c r="CP93" s="142">
        <v>15.8</v>
      </c>
      <c r="CQ93" s="142">
        <v>35.2</v>
      </c>
      <c r="CR93" s="60">
        <v>36</v>
      </c>
      <c r="CS93" s="60">
        <v>32</v>
      </c>
      <c r="CT93" s="60">
        <v>45.1</v>
      </c>
      <c r="CU93" s="60">
        <v>46.6</v>
      </c>
      <c r="CV93" s="60">
        <v>48.1</v>
      </c>
      <c r="CW93" s="60">
        <v>37.8</v>
      </c>
      <c r="CX93" s="60">
        <v>36</v>
      </c>
      <c r="CY93" s="60">
        <v>18</v>
      </c>
      <c r="CZ93" s="60">
        <v>13.9</v>
      </c>
      <c r="DA93" s="60"/>
      <c r="DB93" s="141">
        <f>DC93+DD93+DE93+DF93</f>
        <v>452.9</v>
      </c>
      <c r="DC93" s="143">
        <f>DG93+DH93+DI93</f>
        <v>60.2</v>
      </c>
      <c r="DD93" s="143">
        <f>DJ93+DK93+DL93</f>
        <v>135.4</v>
      </c>
      <c r="DE93" s="143">
        <f>DM93+DN93+DO93</f>
        <v>168.2</v>
      </c>
      <c r="DF93" s="143">
        <f>DP93+DQ93+DR93</f>
        <v>89.1</v>
      </c>
      <c r="DG93" s="60">
        <v>25.5</v>
      </c>
      <c r="DH93" s="60">
        <v>12.5</v>
      </c>
      <c r="DI93" s="60">
        <v>22.2</v>
      </c>
      <c r="DJ93" s="60">
        <v>41.1</v>
      </c>
      <c r="DK93" s="60">
        <v>41.9</v>
      </c>
      <c r="DL93" s="60">
        <v>52.4</v>
      </c>
      <c r="DM93" s="60">
        <v>56.6</v>
      </c>
      <c r="DN93" s="60">
        <v>57.8</v>
      </c>
      <c r="DO93" s="60">
        <v>53.8</v>
      </c>
      <c r="DP93" s="60">
        <v>40</v>
      </c>
      <c r="DQ93" s="60">
        <v>30.1</v>
      </c>
      <c r="DR93" s="60">
        <v>19</v>
      </c>
      <c r="DS93" s="60"/>
      <c r="DT93" s="141">
        <f>DU93+DV93+DW93+DX93</f>
        <v>468.9</v>
      </c>
      <c r="DU93" s="143">
        <f>DY93+DZ93+EA93</f>
        <v>87.6</v>
      </c>
      <c r="DV93" s="143">
        <f>EB93+EC93+ED93</f>
        <v>164.5</v>
      </c>
      <c r="DW93" s="143">
        <f>EE93+EF93+EG93</f>
        <v>130.9</v>
      </c>
      <c r="DX93" s="143">
        <f>EH93+EI93+EJ93</f>
        <v>85.9</v>
      </c>
      <c r="DY93" s="60">
        <v>20</v>
      </c>
      <c r="DZ93" s="60">
        <v>28</v>
      </c>
      <c r="EA93" s="60">
        <v>39.6</v>
      </c>
      <c r="EB93" s="60">
        <v>58.1</v>
      </c>
      <c r="EC93" s="60">
        <v>55.4</v>
      </c>
      <c r="ED93" s="60">
        <v>51</v>
      </c>
      <c r="EE93" s="60">
        <v>44.5</v>
      </c>
      <c r="EF93" s="60">
        <v>46.4</v>
      </c>
      <c r="EG93" s="60">
        <v>40</v>
      </c>
      <c r="EH93" s="60">
        <v>37.3</v>
      </c>
      <c r="EI93" s="60">
        <v>31.9</v>
      </c>
      <c r="EJ93" s="60">
        <v>16.7</v>
      </c>
      <c r="EK93" s="60"/>
      <c r="EL93" s="141">
        <f t="shared" si="85"/>
        <v>532.8</v>
      </c>
      <c r="EM93" s="144">
        <f t="shared" si="86"/>
        <v>90</v>
      </c>
      <c r="EN93" s="144">
        <f t="shared" si="87"/>
        <v>159.9</v>
      </c>
      <c r="EO93" s="144">
        <f t="shared" si="88"/>
        <v>171.2</v>
      </c>
      <c r="EP93" s="144">
        <f t="shared" si="89"/>
        <v>111.7</v>
      </c>
      <c r="EQ93" s="60">
        <v>19.2</v>
      </c>
      <c r="ER93" s="60">
        <v>28.3</v>
      </c>
      <c r="ES93" s="60">
        <v>42.5</v>
      </c>
      <c r="ET93" s="60">
        <v>52.1</v>
      </c>
      <c r="EU93" s="60">
        <v>52.8</v>
      </c>
      <c r="EV93" s="60">
        <v>55</v>
      </c>
      <c r="EW93" s="60">
        <v>57.9</v>
      </c>
      <c r="EX93" s="60">
        <v>58.5</v>
      </c>
      <c r="EY93" s="60">
        <v>54.8</v>
      </c>
      <c r="EZ93" s="60">
        <v>50.1</v>
      </c>
      <c r="FA93" s="61">
        <v>37.5</v>
      </c>
      <c r="FB93" s="60">
        <v>24.1</v>
      </c>
      <c r="FC93" s="60"/>
      <c r="FD93" s="145">
        <f t="shared" si="90"/>
        <v>757.3</v>
      </c>
      <c r="FE93" s="144">
        <f t="shared" si="91"/>
        <v>93.8</v>
      </c>
      <c r="FF93" s="144">
        <f t="shared" si="92"/>
        <v>201.5</v>
      </c>
      <c r="FG93" s="144">
        <f t="shared" si="93"/>
        <v>299.2</v>
      </c>
      <c r="FH93" s="144">
        <f t="shared" si="94"/>
        <v>162.8</v>
      </c>
      <c r="FI93" s="60">
        <v>24.7</v>
      </c>
      <c r="FJ93" s="60">
        <v>33.1</v>
      </c>
      <c r="FK93" s="60">
        <v>36</v>
      </c>
      <c r="FL93" s="60">
        <v>54.6</v>
      </c>
      <c r="FM93" s="60">
        <v>64.7</v>
      </c>
      <c r="FN93" s="60">
        <v>82.2</v>
      </c>
      <c r="FO93" s="60">
        <v>91</v>
      </c>
      <c r="FP93" s="60">
        <v>104</v>
      </c>
      <c r="FQ93" s="60">
        <v>104.2</v>
      </c>
      <c r="FR93" s="60">
        <v>76.5</v>
      </c>
      <c r="FS93" s="60">
        <v>49.1</v>
      </c>
      <c r="FT93" s="60">
        <v>37.2</v>
      </c>
      <c r="FU93" s="148"/>
      <c r="FV93" s="147">
        <f t="shared" si="95"/>
        <v>869.7</v>
      </c>
      <c r="FW93" s="143">
        <f t="shared" si="96"/>
        <v>160.7</v>
      </c>
      <c r="FX93" s="143">
        <f t="shared" si="97"/>
        <v>233.2</v>
      </c>
      <c r="FY93" s="143">
        <f t="shared" si="98"/>
        <v>278.8</v>
      </c>
      <c r="FZ93" s="143">
        <f t="shared" si="99"/>
        <v>197</v>
      </c>
      <c r="GA93" s="60">
        <v>43.4</v>
      </c>
      <c r="GB93" s="61">
        <v>54.8</v>
      </c>
      <c r="GC93" s="60">
        <v>62.5</v>
      </c>
      <c r="GD93" s="60">
        <v>79.4</v>
      </c>
      <c r="GE93" s="60">
        <v>75.5</v>
      </c>
      <c r="GF93" s="60">
        <v>78.3</v>
      </c>
      <c r="GG93" s="60">
        <v>89.4</v>
      </c>
      <c r="GH93" s="60">
        <v>94.7</v>
      </c>
      <c r="GI93" s="60">
        <v>94.7</v>
      </c>
      <c r="GJ93" s="60">
        <v>86.4</v>
      </c>
      <c r="GK93" s="60">
        <v>59.4</v>
      </c>
      <c r="GL93" s="60">
        <v>51.2</v>
      </c>
      <c r="GM93" s="148"/>
      <c r="GN93" s="149">
        <f t="shared" si="100"/>
        <v>972.8</v>
      </c>
      <c r="GO93" s="143">
        <f t="shared" si="101"/>
        <v>171.1</v>
      </c>
      <c r="GP93" s="143">
        <f t="shared" si="102"/>
        <v>266.4</v>
      </c>
      <c r="GQ93" s="143">
        <f t="shared" si="103"/>
        <v>306.9</v>
      </c>
      <c r="GR93" s="143">
        <f t="shared" si="104"/>
        <v>228.4</v>
      </c>
      <c r="GS93" s="61">
        <v>53.5</v>
      </c>
      <c r="GT93" s="60">
        <v>50.1</v>
      </c>
      <c r="GU93" s="60">
        <v>67.5</v>
      </c>
      <c r="GV93" s="60">
        <v>79</v>
      </c>
      <c r="GW93" s="60">
        <v>90.8</v>
      </c>
      <c r="GX93" s="60">
        <v>96.6</v>
      </c>
      <c r="GY93" s="60">
        <v>101.5</v>
      </c>
      <c r="GZ93" s="61">
        <v>111</v>
      </c>
      <c r="HA93" s="60">
        <v>94.4</v>
      </c>
      <c r="HB93" s="60">
        <v>90.6</v>
      </c>
      <c r="HC93" s="150">
        <v>78.5</v>
      </c>
      <c r="HD93" s="60">
        <v>59.3</v>
      </c>
      <c r="HE93" s="148"/>
      <c r="HF93" s="149">
        <f t="shared" si="105"/>
        <v>1050.9</v>
      </c>
      <c r="HG93" s="60">
        <f t="shared" si="106"/>
        <v>208.7</v>
      </c>
      <c r="HH93" s="60">
        <f t="shared" si="107"/>
        <v>295.7</v>
      </c>
      <c r="HI93" s="60">
        <f t="shared" si="108"/>
        <v>268.6</v>
      </c>
      <c r="HJ93" s="60">
        <f t="shared" si="109"/>
        <v>277.9</v>
      </c>
      <c r="HK93" s="60">
        <v>40</v>
      </c>
      <c r="HL93" s="60">
        <v>65.7</v>
      </c>
      <c r="HM93" s="60">
        <v>103</v>
      </c>
      <c r="HN93" s="60">
        <v>108.3</v>
      </c>
      <c r="HO93" s="60">
        <v>109.7</v>
      </c>
      <c r="HP93" s="60">
        <v>77.7</v>
      </c>
      <c r="HQ93" s="61">
        <v>93.5</v>
      </c>
      <c r="HR93" s="60">
        <v>89.4</v>
      </c>
      <c r="HS93" s="60">
        <v>85.7</v>
      </c>
      <c r="HT93" s="60">
        <v>82.6</v>
      </c>
      <c r="HU93" s="60">
        <v>103.7</v>
      </c>
      <c r="HV93" s="60">
        <v>91.6</v>
      </c>
      <c r="HW93" s="151"/>
      <c r="HX93" s="149">
        <f t="shared" si="84"/>
        <v>1229.5</v>
      </c>
      <c r="HY93" s="143">
        <f t="shared" si="110"/>
        <v>216.3</v>
      </c>
      <c r="HZ93" s="143">
        <f t="shared" si="111"/>
        <v>331.2</v>
      </c>
      <c r="IA93" s="143">
        <f t="shared" si="112"/>
        <v>381.9</v>
      </c>
      <c r="IB93" s="143">
        <f t="shared" si="113"/>
        <v>300.1</v>
      </c>
      <c r="IC93" s="60">
        <v>67.2</v>
      </c>
      <c r="ID93" s="60">
        <v>49.5</v>
      </c>
      <c r="IE93" s="60">
        <v>99.6</v>
      </c>
      <c r="IF93" s="60">
        <v>103.5</v>
      </c>
      <c r="IG93" s="60">
        <v>113.1</v>
      </c>
      <c r="IH93" s="60">
        <v>114.6</v>
      </c>
      <c r="II93" s="60">
        <v>122.5</v>
      </c>
      <c r="IJ93" s="60">
        <v>128.7</v>
      </c>
      <c r="IK93" s="60">
        <v>130.7</v>
      </c>
      <c r="IL93" s="60">
        <v>98.9</v>
      </c>
      <c r="IM93" s="60">
        <v>105.2</v>
      </c>
      <c r="IN93" s="60">
        <v>96</v>
      </c>
      <c r="IO93" s="86"/>
    </row>
    <row r="94" spans="1:250" s="3" customFormat="1" ht="12.75" customHeight="1">
      <c r="A94" s="63" t="s">
        <v>61</v>
      </c>
      <c r="B94" s="176" t="s">
        <v>30</v>
      </c>
      <c r="C94" s="152">
        <f>D94+E94+F94+G94</f>
        <v>17.8</v>
      </c>
      <c r="D94" s="9">
        <f>H94+I94+J94</f>
        <v>3.4</v>
      </c>
      <c r="E94" s="9">
        <f>K94+L94+M94</f>
        <v>4.8</v>
      </c>
      <c r="F94" s="9">
        <f>N94+O94+P94</f>
        <v>4</v>
      </c>
      <c r="G94" s="9">
        <f>Q94+R94+S94</f>
        <v>5.6</v>
      </c>
      <c r="H94" s="9">
        <v>1.2</v>
      </c>
      <c r="I94" s="9">
        <v>1.2</v>
      </c>
      <c r="J94" s="9">
        <v>1</v>
      </c>
      <c r="K94" s="9">
        <v>1.4</v>
      </c>
      <c r="L94" s="9">
        <v>1.4</v>
      </c>
      <c r="M94" s="9">
        <v>2</v>
      </c>
      <c r="N94" s="9">
        <v>1</v>
      </c>
      <c r="O94" s="9">
        <v>1.4</v>
      </c>
      <c r="P94" s="9">
        <v>1.6</v>
      </c>
      <c r="Q94" s="9">
        <v>1.6</v>
      </c>
      <c r="R94" s="9">
        <v>2</v>
      </c>
      <c r="S94" s="9">
        <v>2</v>
      </c>
      <c r="T94" s="156">
        <f>SUM(U94:X94)</f>
        <v>6</v>
      </c>
      <c r="U94" s="9">
        <f>SUM(Y94:AA94)</f>
        <v>0.1</v>
      </c>
      <c r="V94" s="9">
        <f>SUM(AB94:AD94)</f>
        <v>1</v>
      </c>
      <c r="W94" s="9">
        <f>SUM(AE94:AG94)</f>
        <v>2.1</v>
      </c>
      <c r="X94" s="9">
        <f>SUM(AH94:AJ94)</f>
        <v>2.8</v>
      </c>
      <c r="Y94" s="9">
        <v>0</v>
      </c>
      <c r="Z94" s="9">
        <v>0.1</v>
      </c>
      <c r="AA94" s="9">
        <v>0</v>
      </c>
      <c r="AB94" s="9">
        <v>0.3</v>
      </c>
      <c r="AC94" s="9">
        <v>0.3</v>
      </c>
      <c r="AD94" s="9">
        <v>0.4</v>
      </c>
      <c r="AE94" s="9">
        <v>0.7</v>
      </c>
      <c r="AF94" s="9">
        <v>0.7</v>
      </c>
      <c r="AG94" s="9">
        <v>0.7</v>
      </c>
      <c r="AH94" s="9">
        <v>0.9</v>
      </c>
      <c r="AI94" s="9">
        <v>0.9</v>
      </c>
      <c r="AJ94" s="9">
        <v>1</v>
      </c>
      <c r="AK94" s="156">
        <f>SUM(AL94:AO94)</f>
        <v>4</v>
      </c>
      <c r="AL94" s="9">
        <f>SUM(AP94:AR94)</f>
        <v>2.8</v>
      </c>
      <c r="AM94" s="9">
        <f>SUM(AS94:AU94)</f>
        <v>1</v>
      </c>
      <c r="AN94" s="9">
        <f>SUM(AV94:AX94)</f>
        <v>0</v>
      </c>
      <c r="AO94" s="9">
        <f>SUM(AY94:BA94)</f>
        <v>0.2</v>
      </c>
      <c r="AP94" s="9">
        <v>1.2</v>
      </c>
      <c r="AQ94" s="9">
        <v>1.2</v>
      </c>
      <c r="AR94" s="9">
        <v>0.4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0.2</v>
      </c>
      <c r="AZ94" s="9">
        <v>0</v>
      </c>
      <c r="BA94" s="9">
        <v>0</v>
      </c>
      <c r="BB94" s="156">
        <f>BC94+BD94+BE94+BF94</f>
        <v>20.5</v>
      </c>
      <c r="BC94" s="9">
        <f>BG94+BH94+BI94</f>
        <v>4.4</v>
      </c>
      <c r="BD94" s="9">
        <f>BJ94+BK94+BL94</f>
        <v>7.6</v>
      </c>
      <c r="BE94" s="9">
        <f>BM94+BN94+BO94</f>
        <v>3.7</v>
      </c>
      <c r="BF94" s="9">
        <f>BP94+BQ94+BR94</f>
        <v>4.8</v>
      </c>
      <c r="BG94" s="61">
        <v>1.8</v>
      </c>
      <c r="BH94" s="61">
        <v>1.2</v>
      </c>
      <c r="BI94" s="61">
        <v>1.4</v>
      </c>
      <c r="BJ94" s="61">
        <v>3.1</v>
      </c>
      <c r="BK94" s="61">
        <v>1.1</v>
      </c>
      <c r="BL94" s="61">
        <v>3.4</v>
      </c>
      <c r="BM94" s="61">
        <v>1.9</v>
      </c>
      <c r="BN94" s="61">
        <v>0.7</v>
      </c>
      <c r="BO94" s="9">
        <v>1.1</v>
      </c>
      <c r="BP94" s="9">
        <v>1.4</v>
      </c>
      <c r="BQ94" s="9">
        <v>1.3</v>
      </c>
      <c r="BR94" s="61">
        <v>2.1</v>
      </c>
      <c r="BS94" s="145">
        <f>BT94+BU94+BV94+BW94</f>
        <v>8.4</v>
      </c>
      <c r="BT94" s="61">
        <f>BX94+BY94+BZ94</f>
        <v>2.5</v>
      </c>
      <c r="BU94" s="61">
        <f>CA94+CB94+CC94</f>
        <v>2</v>
      </c>
      <c r="BV94" s="61">
        <f>CD94+CE94+CF94</f>
        <v>3.2</v>
      </c>
      <c r="BW94" s="61">
        <f>CG94+CH94+CI94</f>
        <v>0.7</v>
      </c>
      <c r="BX94" s="61">
        <v>0.2</v>
      </c>
      <c r="BY94" s="61">
        <v>0.5</v>
      </c>
      <c r="BZ94" s="61">
        <v>1.8</v>
      </c>
      <c r="CA94" s="61">
        <v>0.9</v>
      </c>
      <c r="CB94" s="61">
        <v>0.9</v>
      </c>
      <c r="CC94" s="61">
        <v>0.2</v>
      </c>
      <c r="CD94" s="61">
        <v>0.4</v>
      </c>
      <c r="CE94" s="61">
        <v>1.3</v>
      </c>
      <c r="CF94" s="61">
        <v>1.5</v>
      </c>
      <c r="CG94" s="61">
        <v>0.1</v>
      </c>
      <c r="CH94" s="61">
        <v>0.2</v>
      </c>
      <c r="CI94" s="61">
        <v>0.4</v>
      </c>
      <c r="CJ94" s="145">
        <f>CK94+CL94+CM94+CN94</f>
        <v>7.5</v>
      </c>
      <c r="CK94" s="61">
        <f>CO94+CP94+CQ94</f>
        <v>2.9</v>
      </c>
      <c r="CL94" s="61">
        <f>CR94+CS94+CT94</f>
        <v>1.8</v>
      </c>
      <c r="CM94" s="61">
        <f>CU94+CV94+CW94</f>
        <v>1.7</v>
      </c>
      <c r="CN94" s="61">
        <f>CX94+CY94+CZ94</f>
        <v>1.1</v>
      </c>
      <c r="CO94" s="61">
        <v>0</v>
      </c>
      <c r="CP94" s="153">
        <v>0.8</v>
      </c>
      <c r="CQ94" s="153">
        <v>2.1</v>
      </c>
      <c r="CR94" s="61">
        <v>0.6</v>
      </c>
      <c r="CS94" s="61">
        <v>0</v>
      </c>
      <c r="CT94" s="61">
        <v>1.2</v>
      </c>
      <c r="CU94" s="61">
        <v>0.5</v>
      </c>
      <c r="CV94" s="61">
        <v>0.8</v>
      </c>
      <c r="CW94" s="61">
        <v>0.4</v>
      </c>
      <c r="CX94" s="61">
        <v>0.2</v>
      </c>
      <c r="CY94" s="61">
        <v>0.4</v>
      </c>
      <c r="CZ94" s="61">
        <v>0.5</v>
      </c>
      <c r="DA94" s="61"/>
      <c r="DB94" s="145">
        <f>DC94+DD94+DE94+DF94</f>
        <v>8.2</v>
      </c>
      <c r="DC94" s="144">
        <f>DG94+DH94+DI94</f>
        <v>2.1</v>
      </c>
      <c r="DD94" s="144">
        <f>DJ94+DK94+DL94</f>
        <v>1.8</v>
      </c>
      <c r="DE94" s="144">
        <f>DM94+DN94+DO94</f>
        <v>2</v>
      </c>
      <c r="DF94" s="144">
        <f>DP94+DQ94+DR94</f>
        <v>2.3</v>
      </c>
      <c r="DG94" s="61">
        <v>0.2</v>
      </c>
      <c r="DH94" s="61">
        <v>0.4</v>
      </c>
      <c r="DI94" s="61">
        <v>1.5</v>
      </c>
      <c r="DJ94" s="61">
        <v>0.2</v>
      </c>
      <c r="DK94" s="61">
        <v>0.6</v>
      </c>
      <c r="DL94" s="61">
        <v>1</v>
      </c>
      <c r="DM94" s="61">
        <v>0</v>
      </c>
      <c r="DN94" s="61">
        <v>1.2</v>
      </c>
      <c r="DO94" s="61">
        <v>0.8</v>
      </c>
      <c r="DP94" s="61">
        <v>0.7</v>
      </c>
      <c r="DQ94" s="61">
        <v>0.9</v>
      </c>
      <c r="DR94" s="61">
        <v>0.7</v>
      </c>
      <c r="DS94" s="61"/>
      <c r="DT94" s="145">
        <f>DU94+DV94+DW94+DX94</f>
        <v>9.4</v>
      </c>
      <c r="DU94" s="144">
        <f>DY94+DZ94+EA94</f>
        <v>2.1</v>
      </c>
      <c r="DV94" s="144">
        <f>EB94+EC94+ED94</f>
        <v>2.4</v>
      </c>
      <c r="DW94" s="144">
        <f>EE94+EF94+EG94</f>
        <v>2</v>
      </c>
      <c r="DX94" s="144">
        <f>EH94+EI94+EJ94</f>
        <v>2.9</v>
      </c>
      <c r="DY94" s="61">
        <v>0.8</v>
      </c>
      <c r="DZ94" s="61">
        <v>0.7</v>
      </c>
      <c r="EA94" s="61">
        <v>0.6</v>
      </c>
      <c r="EB94" s="61">
        <v>1.1</v>
      </c>
      <c r="EC94" s="61">
        <v>0.6</v>
      </c>
      <c r="ED94" s="61">
        <v>0.7</v>
      </c>
      <c r="EE94" s="61">
        <v>0.4</v>
      </c>
      <c r="EF94" s="61">
        <v>0.8</v>
      </c>
      <c r="EG94" s="61">
        <v>0.8</v>
      </c>
      <c r="EH94" s="61">
        <v>1.2</v>
      </c>
      <c r="EI94" s="61">
        <v>1.2</v>
      </c>
      <c r="EJ94" s="61">
        <v>0.5</v>
      </c>
      <c r="EK94" s="61"/>
      <c r="EL94" s="145">
        <f t="shared" si="85"/>
        <v>9.4</v>
      </c>
      <c r="EM94" s="144">
        <f t="shared" si="86"/>
        <v>1.7</v>
      </c>
      <c r="EN94" s="144">
        <f t="shared" si="87"/>
        <v>2.4</v>
      </c>
      <c r="EO94" s="144">
        <f t="shared" si="88"/>
        <v>2.9</v>
      </c>
      <c r="EP94" s="144">
        <f t="shared" si="89"/>
        <v>2.4</v>
      </c>
      <c r="EQ94" s="61">
        <v>0.3</v>
      </c>
      <c r="ER94" s="61">
        <v>0.7</v>
      </c>
      <c r="ES94" s="61">
        <v>0.7</v>
      </c>
      <c r="ET94" s="61">
        <v>0.6</v>
      </c>
      <c r="EU94" s="61">
        <v>1.1</v>
      </c>
      <c r="EV94" s="61">
        <v>0.7</v>
      </c>
      <c r="EW94" s="61">
        <v>0.9</v>
      </c>
      <c r="EX94" s="61">
        <v>1.2</v>
      </c>
      <c r="EY94" s="61">
        <v>0.8</v>
      </c>
      <c r="EZ94" s="61">
        <v>0.9</v>
      </c>
      <c r="FA94" s="61">
        <v>1.1</v>
      </c>
      <c r="FB94" s="61">
        <v>0.4</v>
      </c>
      <c r="FC94" s="61"/>
      <c r="FD94" s="145">
        <f t="shared" si="90"/>
        <v>8.8</v>
      </c>
      <c r="FE94" s="144">
        <f t="shared" si="91"/>
        <v>1.5</v>
      </c>
      <c r="FF94" s="144">
        <f t="shared" si="92"/>
        <v>2.9</v>
      </c>
      <c r="FG94" s="144">
        <f t="shared" si="93"/>
        <v>1.5</v>
      </c>
      <c r="FH94" s="144">
        <f t="shared" si="94"/>
        <v>2.9</v>
      </c>
      <c r="FI94" s="61">
        <v>0.3</v>
      </c>
      <c r="FJ94" s="61">
        <v>0.6</v>
      </c>
      <c r="FK94" s="61">
        <v>0.6</v>
      </c>
      <c r="FL94" s="61">
        <v>0.9</v>
      </c>
      <c r="FM94" s="61">
        <v>0.8</v>
      </c>
      <c r="FN94" s="61">
        <v>1.2</v>
      </c>
      <c r="FO94" s="61">
        <v>0.1</v>
      </c>
      <c r="FP94" s="61">
        <v>0.9</v>
      </c>
      <c r="FQ94" s="61">
        <v>0.5</v>
      </c>
      <c r="FR94" s="61">
        <v>0.8</v>
      </c>
      <c r="FS94" s="61">
        <v>1.5</v>
      </c>
      <c r="FT94" s="61">
        <v>0.6</v>
      </c>
      <c r="FU94" s="146"/>
      <c r="FV94" s="147">
        <f t="shared" si="95"/>
        <v>10.4</v>
      </c>
      <c r="FW94" s="144">
        <f t="shared" si="96"/>
        <v>2.9</v>
      </c>
      <c r="FX94" s="144">
        <f t="shared" si="97"/>
        <v>2.5</v>
      </c>
      <c r="FY94" s="144">
        <f t="shared" si="98"/>
        <v>3</v>
      </c>
      <c r="FZ94" s="144">
        <f t="shared" si="99"/>
        <v>2</v>
      </c>
      <c r="GA94" s="61">
        <v>1.5</v>
      </c>
      <c r="GB94" s="61">
        <v>0.4</v>
      </c>
      <c r="GC94" s="61">
        <v>1</v>
      </c>
      <c r="GD94" s="61">
        <v>0.5</v>
      </c>
      <c r="GE94" s="61">
        <v>1.1</v>
      </c>
      <c r="GF94" s="61">
        <v>0.9</v>
      </c>
      <c r="GG94" s="61">
        <v>1.3</v>
      </c>
      <c r="GH94" s="61">
        <v>0.7</v>
      </c>
      <c r="GI94" s="61">
        <v>1</v>
      </c>
      <c r="GJ94" s="61">
        <v>0.8</v>
      </c>
      <c r="GK94" s="61">
        <v>0.5</v>
      </c>
      <c r="GL94" s="61">
        <v>0.7</v>
      </c>
      <c r="GM94" s="148"/>
      <c r="GN94" s="149">
        <f t="shared" si="100"/>
        <v>8.5</v>
      </c>
      <c r="GO94" s="144">
        <f t="shared" si="101"/>
        <v>1.6</v>
      </c>
      <c r="GP94" s="143">
        <f t="shared" si="102"/>
        <v>2.4</v>
      </c>
      <c r="GQ94" s="143">
        <f t="shared" si="103"/>
        <v>2.7</v>
      </c>
      <c r="GR94" s="143">
        <f t="shared" si="104"/>
        <v>1.8</v>
      </c>
      <c r="GS94" s="61">
        <v>0.8</v>
      </c>
      <c r="GT94" s="61">
        <v>0.3</v>
      </c>
      <c r="GU94" s="61">
        <v>0.5</v>
      </c>
      <c r="GV94" s="61">
        <v>0.8</v>
      </c>
      <c r="GW94" s="61">
        <v>0.7</v>
      </c>
      <c r="GX94" s="61">
        <v>0.9</v>
      </c>
      <c r="GY94" s="60">
        <v>0.8</v>
      </c>
      <c r="GZ94" s="61">
        <v>0.9</v>
      </c>
      <c r="HA94" s="60">
        <v>1</v>
      </c>
      <c r="HB94" s="61">
        <v>0.5</v>
      </c>
      <c r="HC94" s="154">
        <v>0.5</v>
      </c>
      <c r="HD94" s="61">
        <v>0.8</v>
      </c>
      <c r="HE94" s="146"/>
      <c r="HF94" s="149">
        <f t="shared" si="105"/>
        <v>9.9</v>
      </c>
      <c r="HG94" s="60">
        <f t="shared" si="106"/>
        <v>1.8</v>
      </c>
      <c r="HH94" s="60">
        <f t="shared" si="107"/>
        <v>2.3</v>
      </c>
      <c r="HI94" s="60">
        <f t="shared" si="108"/>
        <v>3.2</v>
      </c>
      <c r="HJ94" s="60">
        <f t="shared" si="109"/>
        <v>2.6</v>
      </c>
      <c r="HK94" s="61">
        <v>0.6</v>
      </c>
      <c r="HL94" s="61">
        <v>0</v>
      </c>
      <c r="HM94" s="60">
        <v>1.2</v>
      </c>
      <c r="HN94" s="61">
        <v>0.8</v>
      </c>
      <c r="HO94" s="61">
        <v>0.6</v>
      </c>
      <c r="HP94" s="60">
        <v>0.9</v>
      </c>
      <c r="HQ94" s="61">
        <v>1.2</v>
      </c>
      <c r="HR94" s="60">
        <v>0.9</v>
      </c>
      <c r="HS94" s="60">
        <v>1.1</v>
      </c>
      <c r="HT94" s="60">
        <v>0.8</v>
      </c>
      <c r="HU94" s="60">
        <v>0.9</v>
      </c>
      <c r="HV94" s="60">
        <v>0.9</v>
      </c>
      <c r="HW94" s="61"/>
      <c r="HX94" s="149">
        <f t="shared" si="84"/>
        <v>12.9</v>
      </c>
      <c r="HY94" s="143">
        <f t="shared" si="110"/>
        <v>2.6</v>
      </c>
      <c r="HZ94" s="143">
        <f t="shared" si="111"/>
        <v>4.2</v>
      </c>
      <c r="IA94" s="143">
        <f t="shared" si="112"/>
        <v>3</v>
      </c>
      <c r="IB94" s="143">
        <f t="shared" si="113"/>
        <v>3.1</v>
      </c>
      <c r="IC94" s="61">
        <v>0</v>
      </c>
      <c r="ID94" s="61">
        <v>1.7</v>
      </c>
      <c r="IE94" s="60">
        <v>0.9</v>
      </c>
      <c r="IF94" s="61">
        <v>1.5</v>
      </c>
      <c r="IG94" s="61">
        <v>1.3</v>
      </c>
      <c r="IH94" s="61">
        <v>1.4</v>
      </c>
      <c r="II94" s="61">
        <v>1.2</v>
      </c>
      <c r="IJ94" s="60">
        <v>1.1</v>
      </c>
      <c r="IK94" s="60">
        <v>0.7</v>
      </c>
      <c r="IL94" s="60">
        <v>1.5</v>
      </c>
      <c r="IM94" s="60">
        <v>0.9</v>
      </c>
      <c r="IN94" s="60">
        <v>0.7</v>
      </c>
      <c r="IO94" s="86"/>
      <c r="IP94" s="1"/>
    </row>
    <row r="95" spans="1:250" s="3" customFormat="1" ht="12.75" customHeight="1">
      <c r="A95" s="63" t="s">
        <v>150</v>
      </c>
      <c r="B95" s="176" t="s">
        <v>31</v>
      </c>
      <c r="C95" s="152"/>
      <c r="D95" s="9"/>
      <c r="E95" s="9"/>
      <c r="F95" s="9"/>
      <c r="G95" s="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5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6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56"/>
      <c r="BC95" s="9"/>
      <c r="BD95" s="9"/>
      <c r="BE95" s="9"/>
      <c r="BF95" s="9"/>
      <c r="BG95" s="61"/>
      <c r="BH95" s="61"/>
      <c r="BI95" s="61"/>
      <c r="BJ95" s="61"/>
      <c r="BK95" s="61"/>
      <c r="BL95" s="61"/>
      <c r="BM95" s="61"/>
      <c r="BN95" s="61"/>
      <c r="BO95" s="9"/>
      <c r="BP95" s="9"/>
      <c r="BQ95" s="9"/>
      <c r="BR95" s="61"/>
      <c r="BS95" s="145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45"/>
      <c r="CK95" s="61"/>
      <c r="CL95" s="61"/>
      <c r="CM95" s="61"/>
      <c r="CN95" s="61"/>
      <c r="CO95" s="61"/>
      <c r="CP95" s="153"/>
      <c r="CQ95" s="153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145"/>
      <c r="DC95" s="144"/>
      <c r="DD95" s="144"/>
      <c r="DE95" s="144"/>
      <c r="DF95" s="144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145"/>
      <c r="DU95" s="144"/>
      <c r="DV95" s="144"/>
      <c r="DW95" s="144"/>
      <c r="DX95" s="144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145">
        <f t="shared" si="85"/>
        <v>83196.5</v>
      </c>
      <c r="EM95" s="144">
        <f t="shared" si="86"/>
        <v>19415.9</v>
      </c>
      <c r="EN95" s="144">
        <f t="shared" si="87"/>
        <v>19714.6</v>
      </c>
      <c r="EO95" s="144">
        <f t="shared" si="88"/>
        <v>23157.2</v>
      </c>
      <c r="EP95" s="144">
        <f t="shared" si="89"/>
        <v>20908.8</v>
      </c>
      <c r="EQ95" s="61">
        <v>4400.1</v>
      </c>
      <c r="ER95" s="61">
        <v>5739.9</v>
      </c>
      <c r="ES95" s="61">
        <v>9275.9</v>
      </c>
      <c r="ET95" s="61">
        <v>5507.7</v>
      </c>
      <c r="EU95" s="61">
        <v>6460.3</v>
      </c>
      <c r="EV95" s="61">
        <v>7746.6</v>
      </c>
      <c r="EW95" s="61">
        <v>7957.7</v>
      </c>
      <c r="EX95" s="61">
        <v>7445.4</v>
      </c>
      <c r="EY95" s="61">
        <v>7754.1</v>
      </c>
      <c r="EZ95" s="61">
        <v>8026.2</v>
      </c>
      <c r="FA95" s="61">
        <v>7471.8</v>
      </c>
      <c r="FB95" s="61">
        <v>5410.8</v>
      </c>
      <c r="FC95" s="61"/>
      <c r="FD95" s="145">
        <f t="shared" si="90"/>
        <v>94612.5</v>
      </c>
      <c r="FE95" s="144">
        <f t="shared" si="91"/>
        <v>19092.2</v>
      </c>
      <c r="FF95" s="144">
        <f t="shared" si="92"/>
        <v>25965.8</v>
      </c>
      <c r="FG95" s="144">
        <f t="shared" si="93"/>
        <v>24974.5</v>
      </c>
      <c r="FH95" s="144">
        <f t="shared" si="94"/>
        <v>24580</v>
      </c>
      <c r="FI95" s="61">
        <v>5228.6</v>
      </c>
      <c r="FJ95" s="61">
        <v>5899.5</v>
      </c>
      <c r="FK95" s="61">
        <v>7964.1</v>
      </c>
      <c r="FL95" s="61">
        <v>10234</v>
      </c>
      <c r="FM95" s="61">
        <v>7724.2</v>
      </c>
      <c r="FN95" s="61">
        <v>8007.6</v>
      </c>
      <c r="FO95" s="61">
        <v>8795.3</v>
      </c>
      <c r="FP95" s="61">
        <v>7617.2</v>
      </c>
      <c r="FQ95" s="61">
        <v>8562</v>
      </c>
      <c r="FR95" s="61">
        <v>8357.6</v>
      </c>
      <c r="FS95" s="61">
        <v>7978.2</v>
      </c>
      <c r="FT95" s="61">
        <v>8244.2</v>
      </c>
      <c r="FU95" s="146"/>
      <c r="FV95" s="147">
        <f t="shared" si="95"/>
        <v>61208.4</v>
      </c>
      <c r="FW95" s="144">
        <f t="shared" si="96"/>
        <v>12037.8</v>
      </c>
      <c r="FX95" s="144">
        <f t="shared" si="97"/>
        <v>19097</v>
      </c>
      <c r="FY95" s="144">
        <f t="shared" si="98"/>
        <v>16698.6</v>
      </c>
      <c r="FZ95" s="144">
        <f t="shared" si="99"/>
        <v>13375</v>
      </c>
      <c r="GA95" s="61">
        <v>4985.7</v>
      </c>
      <c r="GB95" s="61">
        <v>6223.6</v>
      </c>
      <c r="GC95" s="61">
        <v>828.5</v>
      </c>
      <c r="GD95" s="61">
        <v>7259.4</v>
      </c>
      <c r="GE95" s="61">
        <v>5362.4</v>
      </c>
      <c r="GF95" s="61">
        <v>6475.2</v>
      </c>
      <c r="GG95" s="61">
        <v>5411</v>
      </c>
      <c r="GH95" s="61">
        <v>5329.8</v>
      </c>
      <c r="GI95" s="61">
        <v>5957.8</v>
      </c>
      <c r="GJ95" s="61">
        <v>4522.2</v>
      </c>
      <c r="GK95" s="61">
        <v>4578.6</v>
      </c>
      <c r="GL95" s="61">
        <v>4274.2</v>
      </c>
      <c r="GM95" s="148"/>
      <c r="GN95" s="149">
        <f t="shared" si="100"/>
        <v>98592.6</v>
      </c>
      <c r="GO95" s="144">
        <f t="shared" si="101"/>
        <v>12659.4</v>
      </c>
      <c r="GP95" s="143">
        <f t="shared" si="102"/>
        <v>21106.4</v>
      </c>
      <c r="GQ95" s="143">
        <f t="shared" si="103"/>
        <v>32538.1</v>
      </c>
      <c r="GR95" s="143">
        <f t="shared" si="104"/>
        <v>32288.7</v>
      </c>
      <c r="GS95" s="61">
        <v>3596.1</v>
      </c>
      <c r="GT95" s="61">
        <v>3704.5</v>
      </c>
      <c r="GU95" s="61">
        <v>5358.8</v>
      </c>
      <c r="GV95" s="61">
        <v>4894.8</v>
      </c>
      <c r="GW95" s="61">
        <v>5829.7</v>
      </c>
      <c r="GX95" s="61">
        <v>10381.9</v>
      </c>
      <c r="GY95" s="60">
        <v>9532.5</v>
      </c>
      <c r="GZ95" s="61">
        <v>9873.4</v>
      </c>
      <c r="HA95" s="60">
        <v>13132.2</v>
      </c>
      <c r="HB95" s="61">
        <v>10112.1</v>
      </c>
      <c r="HC95" s="154">
        <v>8978.5</v>
      </c>
      <c r="HD95" s="60">
        <v>13198.1</v>
      </c>
      <c r="HE95" s="148"/>
      <c r="HF95" s="149">
        <f t="shared" si="105"/>
        <v>114536.5</v>
      </c>
      <c r="HG95" s="60">
        <f t="shared" si="106"/>
        <v>23798.8</v>
      </c>
      <c r="HH95" s="60">
        <f t="shared" si="107"/>
        <v>29191.5</v>
      </c>
      <c r="HI95" s="60">
        <f t="shared" si="108"/>
        <v>29539.9</v>
      </c>
      <c r="HJ95" s="60">
        <f t="shared" si="109"/>
        <v>32006.3</v>
      </c>
      <c r="HK95" s="61">
        <v>5854</v>
      </c>
      <c r="HL95" s="61">
        <v>8288.5</v>
      </c>
      <c r="HM95" s="60">
        <v>9656.3</v>
      </c>
      <c r="HN95" s="61">
        <v>10301.1</v>
      </c>
      <c r="HO95" s="61">
        <v>8620.1</v>
      </c>
      <c r="HP95" s="60">
        <v>10270.3</v>
      </c>
      <c r="HQ95" s="61">
        <v>10500</v>
      </c>
      <c r="HR95" s="60">
        <v>9629.1</v>
      </c>
      <c r="HS95" s="60">
        <v>9410.8</v>
      </c>
      <c r="HT95" s="60">
        <v>19754</v>
      </c>
      <c r="HU95" s="60">
        <v>3448.2</v>
      </c>
      <c r="HV95" s="60">
        <v>8804.1</v>
      </c>
      <c r="HW95" s="61"/>
      <c r="HX95" s="149">
        <f t="shared" si="84"/>
        <v>135307.8</v>
      </c>
      <c r="HY95" s="143">
        <f t="shared" si="110"/>
        <v>26392.9</v>
      </c>
      <c r="HZ95" s="143">
        <f t="shared" si="111"/>
        <v>35002.4</v>
      </c>
      <c r="IA95" s="143">
        <f t="shared" si="112"/>
        <v>32149.8</v>
      </c>
      <c r="IB95" s="143">
        <f t="shared" si="113"/>
        <v>41762.7</v>
      </c>
      <c r="IC95" s="61">
        <v>6586</v>
      </c>
      <c r="ID95" s="61">
        <v>9722.4</v>
      </c>
      <c r="IE95" s="60">
        <v>10084.5</v>
      </c>
      <c r="IF95" s="61">
        <v>15337.4</v>
      </c>
      <c r="IG95" s="61">
        <v>10019.3</v>
      </c>
      <c r="IH95" s="61">
        <v>9645.7</v>
      </c>
      <c r="II95" s="61">
        <v>11562.8</v>
      </c>
      <c r="IJ95" s="60">
        <v>9478</v>
      </c>
      <c r="IK95" s="60">
        <v>11109</v>
      </c>
      <c r="IL95" s="60">
        <v>14643</v>
      </c>
      <c r="IM95" s="60">
        <v>15197</v>
      </c>
      <c r="IN95" s="60">
        <v>11922.7</v>
      </c>
      <c r="IO95" s="86"/>
      <c r="IP95" s="1"/>
    </row>
    <row r="96" spans="1:249" ht="12.75" customHeight="1">
      <c r="A96" s="189" t="s">
        <v>89</v>
      </c>
      <c r="B96" s="186" t="s">
        <v>30</v>
      </c>
      <c r="C96" s="140"/>
      <c r="D96" s="64"/>
      <c r="E96" s="64"/>
      <c r="F96" s="64"/>
      <c r="G96" s="6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41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41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145"/>
      <c r="BC96" s="60"/>
      <c r="BD96" s="60"/>
      <c r="BE96" s="64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141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41"/>
      <c r="CK96" s="60"/>
      <c r="CL96" s="60"/>
      <c r="CM96" s="60"/>
      <c r="CN96" s="60"/>
      <c r="CO96" s="60"/>
      <c r="CP96" s="142"/>
      <c r="CQ96" s="142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141"/>
      <c r="DC96" s="143"/>
      <c r="DD96" s="143"/>
      <c r="DE96" s="143"/>
      <c r="DF96" s="143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141"/>
      <c r="DU96" s="143"/>
      <c r="DV96" s="143"/>
      <c r="DW96" s="143"/>
      <c r="DX96" s="143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141">
        <f t="shared" si="85"/>
        <v>254852.7</v>
      </c>
      <c r="EM96" s="144">
        <f t="shared" si="86"/>
        <v>46823.1</v>
      </c>
      <c r="EN96" s="144">
        <f t="shared" si="87"/>
        <v>83356.8</v>
      </c>
      <c r="EO96" s="144">
        <f t="shared" si="88"/>
        <v>62391</v>
      </c>
      <c r="EP96" s="144">
        <f t="shared" si="89"/>
        <v>62281.8</v>
      </c>
      <c r="EQ96" s="60">
        <v>10238</v>
      </c>
      <c r="ER96" s="60">
        <v>16687.7</v>
      </c>
      <c r="ES96" s="60">
        <v>19897.4</v>
      </c>
      <c r="ET96" s="60">
        <v>29117.5</v>
      </c>
      <c r="EU96" s="60">
        <v>30040.8</v>
      </c>
      <c r="EV96" s="60">
        <v>24198.5</v>
      </c>
      <c r="EW96" s="60">
        <v>21673.6</v>
      </c>
      <c r="EX96" s="60">
        <v>20096.2</v>
      </c>
      <c r="EY96" s="60">
        <v>20621.2</v>
      </c>
      <c r="EZ96" s="60">
        <v>29130.5</v>
      </c>
      <c r="FA96" s="61">
        <v>20304</v>
      </c>
      <c r="FB96" s="60">
        <v>12847.3</v>
      </c>
      <c r="FC96" s="60"/>
      <c r="FD96" s="145">
        <f t="shared" si="90"/>
        <v>261.4</v>
      </c>
      <c r="FE96" s="144">
        <f t="shared" si="91"/>
        <v>51</v>
      </c>
      <c r="FF96" s="144">
        <f t="shared" si="92"/>
        <v>72.9</v>
      </c>
      <c r="FG96" s="144">
        <f t="shared" si="93"/>
        <v>76.2</v>
      </c>
      <c r="FH96" s="144">
        <f t="shared" si="94"/>
        <v>61.3</v>
      </c>
      <c r="FI96" s="60">
        <v>15.2</v>
      </c>
      <c r="FJ96" s="60">
        <v>15.9</v>
      </c>
      <c r="FK96" s="60">
        <v>19.9</v>
      </c>
      <c r="FL96" s="60">
        <v>20.6</v>
      </c>
      <c r="FM96" s="60">
        <v>24.4</v>
      </c>
      <c r="FN96" s="60">
        <v>27.9</v>
      </c>
      <c r="FO96" s="60">
        <v>27.2</v>
      </c>
      <c r="FP96" s="60">
        <v>27.2</v>
      </c>
      <c r="FQ96" s="60">
        <v>21.8</v>
      </c>
      <c r="FR96" s="60">
        <v>30.3</v>
      </c>
      <c r="FS96" s="60">
        <v>13.4</v>
      </c>
      <c r="FT96" s="60">
        <v>17.6</v>
      </c>
      <c r="FU96" s="148"/>
      <c r="FV96" s="147">
        <f t="shared" si="95"/>
        <v>352.5</v>
      </c>
      <c r="FW96" s="143">
        <f t="shared" si="96"/>
        <v>52.2</v>
      </c>
      <c r="FX96" s="143">
        <f t="shared" si="97"/>
        <v>93.8</v>
      </c>
      <c r="FY96" s="143">
        <f t="shared" si="98"/>
        <v>103.9</v>
      </c>
      <c r="FZ96" s="143">
        <f t="shared" si="99"/>
        <v>102.6</v>
      </c>
      <c r="GA96" s="60">
        <v>18.9</v>
      </c>
      <c r="GB96" s="61">
        <v>14.3</v>
      </c>
      <c r="GC96" s="60">
        <v>19</v>
      </c>
      <c r="GD96" s="60">
        <v>27.6</v>
      </c>
      <c r="GE96" s="60">
        <v>31.7</v>
      </c>
      <c r="GF96" s="60">
        <v>34.5</v>
      </c>
      <c r="GG96" s="60">
        <v>31.5</v>
      </c>
      <c r="GH96" s="60">
        <v>30.3</v>
      </c>
      <c r="GI96" s="60">
        <v>42.1</v>
      </c>
      <c r="GJ96" s="60">
        <v>40.5</v>
      </c>
      <c r="GK96" s="60">
        <v>32.7</v>
      </c>
      <c r="GL96" s="60">
        <v>29.4</v>
      </c>
      <c r="GM96" s="148"/>
      <c r="GN96" s="149">
        <f t="shared" si="100"/>
        <v>322.1</v>
      </c>
      <c r="GO96" s="143">
        <f t="shared" si="101"/>
        <v>47.4</v>
      </c>
      <c r="GP96" s="143">
        <f t="shared" si="102"/>
        <v>89.8</v>
      </c>
      <c r="GQ96" s="143">
        <f t="shared" si="103"/>
        <v>81</v>
      </c>
      <c r="GR96" s="143">
        <f t="shared" si="104"/>
        <v>103.9</v>
      </c>
      <c r="GS96" s="61">
        <v>14.6</v>
      </c>
      <c r="GT96" s="60">
        <v>8.9</v>
      </c>
      <c r="GU96" s="60">
        <v>23.9</v>
      </c>
      <c r="GV96" s="60">
        <v>30</v>
      </c>
      <c r="GW96" s="60">
        <v>28.7</v>
      </c>
      <c r="GX96" s="60">
        <v>31.1</v>
      </c>
      <c r="GY96" s="60">
        <v>26.4</v>
      </c>
      <c r="GZ96" s="61">
        <v>21.1</v>
      </c>
      <c r="HA96" s="60">
        <v>33.5</v>
      </c>
      <c r="HB96" s="61">
        <v>31.6</v>
      </c>
      <c r="HC96" s="154">
        <v>31.9</v>
      </c>
      <c r="HD96" s="60">
        <v>40.4</v>
      </c>
      <c r="HE96" s="148"/>
      <c r="HF96" s="149">
        <f t="shared" si="105"/>
        <v>320.7</v>
      </c>
      <c r="HG96" s="60">
        <f t="shared" si="106"/>
        <v>46.4</v>
      </c>
      <c r="HH96" s="60">
        <f t="shared" si="107"/>
        <v>75.1</v>
      </c>
      <c r="HI96" s="60">
        <f t="shared" si="108"/>
        <v>77.1</v>
      </c>
      <c r="HJ96" s="60">
        <f t="shared" si="109"/>
        <v>122.1</v>
      </c>
      <c r="HK96" s="60">
        <v>11.4</v>
      </c>
      <c r="HL96" s="60">
        <v>15.3</v>
      </c>
      <c r="HM96" s="60">
        <v>19.7</v>
      </c>
      <c r="HN96" s="60">
        <v>27.3</v>
      </c>
      <c r="HO96" s="60">
        <v>23.8</v>
      </c>
      <c r="HP96" s="60">
        <v>24</v>
      </c>
      <c r="HQ96" s="61">
        <v>24.8</v>
      </c>
      <c r="HR96" s="60">
        <v>27.6</v>
      </c>
      <c r="HS96" s="60">
        <v>24.7</v>
      </c>
      <c r="HT96" s="60">
        <v>35.7</v>
      </c>
      <c r="HU96" s="60">
        <v>43.5</v>
      </c>
      <c r="HV96" s="60">
        <v>42.9</v>
      </c>
      <c r="HW96" s="151"/>
      <c r="HX96" s="149">
        <f t="shared" si="84"/>
        <v>486.7</v>
      </c>
      <c r="HY96" s="143">
        <f t="shared" si="110"/>
        <v>76.2</v>
      </c>
      <c r="HZ96" s="143">
        <f t="shared" si="111"/>
        <v>129.7</v>
      </c>
      <c r="IA96" s="143">
        <f t="shared" si="112"/>
        <v>141.5</v>
      </c>
      <c r="IB96" s="143">
        <f t="shared" si="113"/>
        <v>139.3</v>
      </c>
      <c r="IC96" s="60">
        <v>21.5</v>
      </c>
      <c r="ID96" s="60">
        <v>25.8</v>
      </c>
      <c r="IE96" s="60">
        <v>28.9</v>
      </c>
      <c r="IF96" s="60">
        <v>46.3</v>
      </c>
      <c r="IG96" s="60">
        <v>40.4</v>
      </c>
      <c r="IH96" s="60">
        <v>43</v>
      </c>
      <c r="II96" s="60">
        <v>51.6</v>
      </c>
      <c r="IJ96" s="60">
        <v>48.8</v>
      </c>
      <c r="IK96" s="60">
        <v>41.1</v>
      </c>
      <c r="IL96" s="60">
        <v>54.4</v>
      </c>
      <c r="IM96" s="60">
        <v>44.7</v>
      </c>
      <c r="IN96" s="60">
        <v>40.2</v>
      </c>
      <c r="IO96" s="86"/>
    </row>
    <row r="97" spans="1:250" s="7" customFormat="1" ht="24">
      <c r="A97" s="189" t="s">
        <v>151</v>
      </c>
      <c r="B97" s="176" t="s">
        <v>30</v>
      </c>
      <c r="C97" s="15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6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56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45"/>
      <c r="BT97" s="61"/>
      <c r="BU97" s="61"/>
      <c r="BV97" s="61"/>
      <c r="BW97" s="61"/>
      <c r="BX97" s="9"/>
      <c r="BY97" s="9"/>
      <c r="BZ97" s="9"/>
      <c r="CA97" s="9"/>
      <c r="CB97" s="9"/>
      <c r="CC97" s="61"/>
      <c r="CD97" s="9"/>
      <c r="CE97" s="9"/>
      <c r="CF97" s="61"/>
      <c r="CG97" s="9"/>
      <c r="CH97" s="9"/>
      <c r="CI97" s="9"/>
      <c r="CJ97" s="145"/>
      <c r="CK97" s="61"/>
      <c r="CL97" s="61"/>
      <c r="CM97" s="61"/>
      <c r="CN97" s="61"/>
      <c r="CO97" s="9"/>
      <c r="CP97" s="158"/>
      <c r="CQ97" s="158"/>
      <c r="CR97" s="9"/>
      <c r="CS97" s="9"/>
      <c r="CT97" s="61"/>
      <c r="CU97" s="61"/>
      <c r="CV97" s="61"/>
      <c r="CW97" s="9"/>
      <c r="CX97" s="61"/>
      <c r="CY97" s="9"/>
      <c r="CZ97" s="9"/>
      <c r="DA97" s="9"/>
      <c r="DB97" s="145"/>
      <c r="DC97" s="144"/>
      <c r="DD97" s="144"/>
      <c r="DE97" s="144"/>
      <c r="DF97" s="144"/>
      <c r="DG97" s="9"/>
      <c r="DH97" s="9"/>
      <c r="DI97" s="9"/>
      <c r="DJ97" s="9"/>
      <c r="DK97" s="9"/>
      <c r="DL97" s="61"/>
      <c r="DM97" s="9"/>
      <c r="DN97" s="9"/>
      <c r="DO97" s="61"/>
      <c r="DP97" s="9"/>
      <c r="DQ97" s="9"/>
      <c r="DR97" s="9"/>
      <c r="DS97" s="9"/>
      <c r="DT97" s="145"/>
      <c r="DU97" s="144"/>
      <c r="DV97" s="144"/>
      <c r="DW97" s="144"/>
      <c r="DX97" s="144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145">
        <f t="shared" si="85"/>
        <v>224</v>
      </c>
      <c r="EM97" s="144">
        <f t="shared" si="86"/>
        <v>48.7</v>
      </c>
      <c r="EN97" s="144">
        <f t="shared" si="87"/>
        <v>57.3</v>
      </c>
      <c r="EO97" s="144">
        <f t="shared" si="88"/>
        <v>59.1</v>
      </c>
      <c r="EP97" s="144">
        <f t="shared" si="89"/>
        <v>58.9</v>
      </c>
      <c r="EQ97" s="9">
        <v>13.6</v>
      </c>
      <c r="ER97" s="9">
        <v>16</v>
      </c>
      <c r="ES97" s="9">
        <v>19.1</v>
      </c>
      <c r="ET97" s="9">
        <v>18.7</v>
      </c>
      <c r="EU97" s="9">
        <v>19.5</v>
      </c>
      <c r="EV97" s="9">
        <v>19.1</v>
      </c>
      <c r="EW97" s="9">
        <v>20</v>
      </c>
      <c r="EX97" s="9">
        <v>20.3</v>
      </c>
      <c r="EY97" s="9">
        <v>18.8</v>
      </c>
      <c r="EZ97" s="9">
        <v>19.6</v>
      </c>
      <c r="FA97" s="9">
        <v>19.7</v>
      </c>
      <c r="FB97" s="9">
        <v>19.6</v>
      </c>
      <c r="FC97" s="9"/>
      <c r="FD97" s="145">
        <f t="shared" si="90"/>
        <v>234.8</v>
      </c>
      <c r="FE97" s="144">
        <f t="shared" si="91"/>
        <v>52.8</v>
      </c>
      <c r="FF97" s="144">
        <f t="shared" si="92"/>
        <v>60.5</v>
      </c>
      <c r="FG97" s="144">
        <f t="shared" si="93"/>
        <v>60.6</v>
      </c>
      <c r="FH97" s="144">
        <f t="shared" si="94"/>
        <v>60.9</v>
      </c>
      <c r="FI97" s="9">
        <v>15.2</v>
      </c>
      <c r="FJ97" s="9">
        <v>17</v>
      </c>
      <c r="FK97" s="9">
        <v>20.6</v>
      </c>
      <c r="FL97" s="9">
        <v>19.9</v>
      </c>
      <c r="FM97" s="9">
        <v>20.4</v>
      </c>
      <c r="FN97" s="9">
        <v>20.2</v>
      </c>
      <c r="FO97" s="9">
        <v>20.2</v>
      </c>
      <c r="FP97" s="9">
        <v>20.5</v>
      </c>
      <c r="FQ97" s="9">
        <v>19.9</v>
      </c>
      <c r="FR97" s="9">
        <v>20.8</v>
      </c>
      <c r="FS97" s="9">
        <v>20</v>
      </c>
      <c r="FT97" s="9">
        <v>20.1</v>
      </c>
      <c r="FU97" s="160"/>
      <c r="FV97" s="147">
        <f t="shared" si="95"/>
        <v>240.9</v>
      </c>
      <c r="FW97" s="143">
        <f t="shared" si="96"/>
        <v>56.4</v>
      </c>
      <c r="FX97" s="143">
        <f t="shared" si="97"/>
        <v>60.7</v>
      </c>
      <c r="FY97" s="143">
        <f t="shared" si="98"/>
        <v>61.3</v>
      </c>
      <c r="FZ97" s="143">
        <f t="shared" si="99"/>
        <v>62.5</v>
      </c>
      <c r="GA97" s="9">
        <v>17.6</v>
      </c>
      <c r="GB97" s="9">
        <v>18</v>
      </c>
      <c r="GC97" s="60">
        <v>20.8</v>
      </c>
      <c r="GD97" s="60">
        <v>20</v>
      </c>
      <c r="GE97" s="64">
        <v>20.5</v>
      </c>
      <c r="GF97" s="60">
        <v>20.2</v>
      </c>
      <c r="GG97" s="60">
        <v>20.9</v>
      </c>
      <c r="GH97" s="60">
        <v>20.4</v>
      </c>
      <c r="GI97" s="60">
        <v>20</v>
      </c>
      <c r="GJ97" s="60">
        <v>21.5</v>
      </c>
      <c r="GK97" s="60">
        <v>20.3</v>
      </c>
      <c r="GL97" s="60">
        <v>20.7</v>
      </c>
      <c r="GM97" s="148"/>
      <c r="GN97" s="149">
        <f t="shared" si="100"/>
        <v>229.5</v>
      </c>
      <c r="GO97" s="143">
        <f t="shared" si="101"/>
        <v>57.7</v>
      </c>
      <c r="GP97" s="143">
        <f t="shared" si="102"/>
        <v>54.9</v>
      </c>
      <c r="GQ97" s="143">
        <f t="shared" si="103"/>
        <v>58.1</v>
      </c>
      <c r="GR97" s="143">
        <f t="shared" si="104"/>
        <v>58.8</v>
      </c>
      <c r="GS97" s="61">
        <v>18.4</v>
      </c>
      <c r="GT97" s="9">
        <v>17.8</v>
      </c>
      <c r="GU97" s="9">
        <v>21.5</v>
      </c>
      <c r="GV97" s="9">
        <v>20.5</v>
      </c>
      <c r="GW97" s="9">
        <v>15.1</v>
      </c>
      <c r="GX97" s="9">
        <v>19.3</v>
      </c>
      <c r="GY97" s="60">
        <v>19</v>
      </c>
      <c r="GZ97" s="61">
        <v>19.1</v>
      </c>
      <c r="HA97" s="60">
        <v>20</v>
      </c>
      <c r="HB97" s="9">
        <v>20.4</v>
      </c>
      <c r="HC97" s="161">
        <v>20.1</v>
      </c>
      <c r="HD97" s="60">
        <v>18.3</v>
      </c>
      <c r="HE97" s="148"/>
      <c r="HF97" s="149">
        <f t="shared" si="105"/>
        <v>232.9</v>
      </c>
      <c r="HG97" s="60">
        <f t="shared" si="106"/>
        <v>55.9</v>
      </c>
      <c r="HH97" s="60">
        <f t="shared" si="107"/>
        <v>58.9</v>
      </c>
      <c r="HI97" s="60">
        <f t="shared" si="108"/>
        <v>59.7</v>
      </c>
      <c r="HJ97" s="60">
        <f t="shared" si="109"/>
        <v>58.4</v>
      </c>
      <c r="HK97" s="9">
        <v>17.7</v>
      </c>
      <c r="HL97" s="9">
        <v>17.7</v>
      </c>
      <c r="HM97" s="60">
        <v>20.5</v>
      </c>
      <c r="HN97" s="9">
        <v>19.8</v>
      </c>
      <c r="HO97" s="9">
        <v>19.8</v>
      </c>
      <c r="HP97" s="60">
        <v>19.3</v>
      </c>
      <c r="HQ97" s="61">
        <v>19.8</v>
      </c>
      <c r="HR97" s="60">
        <v>20.4</v>
      </c>
      <c r="HS97" s="60">
        <v>19.5</v>
      </c>
      <c r="HT97" s="60">
        <v>20.4</v>
      </c>
      <c r="HU97" s="60">
        <v>17.9</v>
      </c>
      <c r="HV97" s="60">
        <v>20.1</v>
      </c>
      <c r="HW97" s="9"/>
      <c r="HX97" s="149">
        <f t="shared" si="84"/>
        <v>193</v>
      </c>
      <c r="HY97" s="143">
        <f t="shared" si="110"/>
        <v>40.4</v>
      </c>
      <c r="HZ97" s="143">
        <f t="shared" si="111"/>
        <v>52.5</v>
      </c>
      <c r="IA97" s="143">
        <f t="shared" si="112"/>
        <v>54.5</v>
      </c>
      <c r="IB97" s="143">
        <f t="shared" si="113"/>
        <v>45.6</v>
      </c>
      <c r="IC97" s="9">
        <v>12.6</v>
      </c>
      <c r="ID97" s="9">
        <v>11.9</v>
      </c>
      <c r="IE97" s="60">
        <v>15.9</v>
      </c>
      <c r="IF97" s="9">
        <v>17.6</v>
      </c>
      <c r="IG97" s="9">
        <v>17.7</v>
      </c>
      <c r="IH97" s="9">
        <v>17.2</v>
      </c>
      <c r="II97" s="9">
        <v>18.1</v>
      </c>
      <c r="IJ97" s="60">
        <v>17.9</v>
      </c>
      <c r="IK97" s="60">
        <v>18.5</v>
      </c>
      <c r="IL97" s="60">
        <v>18.6</v>
      </c>
      <c r="IM97" s="60">
        <v>16.6</v>
      </c>
      <c r="IN97" s="60">
        <v>10.4</v>
      </c>
      <c r="IO97" s="86"/>
      <c r="IP97" s="1"/>
    </row>
    <row r="98" spans="1:250" s="3" customFormat="1" ht="12.75" customHeight="1">
      <c r="A98" s="63" t="s">
        <v>152</v>
      </c>
      <c r="B98" s="176" t="s">
        <v>31</v>
      </c>
      <c r="C98" s="152"/>
      <c r="D98" s="9"/>
      <c r="E98" s="9"/>
      <c r="F98" s="9"/>
      <c r="G98" s="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145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145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145"/>
      <c r="BC98" s="61"/>
      <c r="BD98" s="61"/>
      <c r="BE98" s="9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145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145"/>
      <c r="CK98" s="61"/>
      <c r="CL98" s="61"/>
      <c r="CM98" s="61"/>
      <c r="CN98" s="61"/>
      <c r="CO98" s="61"/>
      <c r="CP98" s="153"/>
      <c r="CQ98" s="153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145"/>
      <c r="DC98" s="144"/>
      <c r="DD98" s="144"/>
      <c r="DE98" s="144"/>
      <c r="DF98" s="144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145"/>
      <c r="DU98" s="144"/>
      <c r="DV98" s="144"/>
      <c r="DW98" s="144"/>
      <c r="DX98" s="144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145">
        <f t="shared" si="85"/>
        <v>5400</v>
      </c>
      <c r="EM98" s="144">
        <f t="shared" si="86"/>
        <v>0</v>
      </c>
      <c r="EN98" s="144">
        <f t="shared" si="87"/>
        <v>1998</v>
      </c>
      <c r="EO98" s="144">
        <f t="shared" si="88"/>
        <v>2187</v>
      </c>
      <c r="EP98" s="144">
        <f t="shared" si="89"/>
        <v>1215</v>
      </c>
      <c r="EQ98" s="61">
        <v>0</v>
      </c>
      <c r="ER98" s="61">
        <v>0</v>
      </c>
      <c r="ES98" s="61">
        <v>0</v>
      </c>
      <c r="ET98" s="61">
        <v>0</v>
      </c>
      <c r="EU98" s="61">
        <v>864</v>
      </c>
      <c r="EV98" s="61">
        <v>1134</v>
      </c>
      <c r="EW98" s="61">
        <v>243</v>
      </c>
      <c r="EX98" s="61">
        <v>756</v>
      </c>
      <c r="EY98" s="61">
        <v>1188</v>
      </c>
      <c r="EZ98" s="61">
        <v>162</v>
      </c>
      <c r="FA98" s="61">
        <v>783</v>
      </c>
      <c r="FB98" s="61">
        <v>270</v>
      </c>
      <c r="FC98" s="61"/>
      <c r="FD98" s="145">
        <f t="shared" si="90"/>
        <v>13257</v>
      </c>
      <c r="FE98" s="144">
        <f t="shared" si="91"/>
        <v>722</v>
      </c>
      <c r="FF98" s="144">
        <f t="shared" si="92"/>
        <v>3915</v>
      </c>
      <c r="FG98" s="144">
        <f t="shared" si="93"/>
        <v>4347</v>
      </c>
      <c r="FH98" s="144">
        <f t="shared" si="94"/>
        <v>4273</v>
      </c>
      <c r="FI98" s="61">
        <v>0</v>
      </c>
      <c r="FJ98" s="61">
        <v>0</v>
      </c>
      <c r="FK98" s="61">
        <v>722</v>
      </c>
      <c r="FL98" s="61">
        <v>1242</v>
      </c>
      <c r="FM98" s="61">
        <v>1377</v>
      </c>
      <c r="FN98" s="61">
        <v>1296</v>
      </c>
      <c r="FO98" s="61">
        <v>1107</v>
      </c>
      <c r="FP98" s="61">
        <v>1458</v>
      </c>
      <c r="FQ98" s="61">
        <v>1782</v>
      </c>
      <c r="FR98" s="61">
        <v>1647</v>
      </c>
      <c r="FS98" s="61">
        <v>1458</v>
      </c>
      <c r="FT98" s="61">
        <v>1168</v>
      </c>
      <c r="FU98" s="146"/>
      <c r="FV98" s="147">
        <f t="shared" si="95"/>
        <v>15797.6</v>
      </c>
      <c r="FW98" s="144">
        <f t="shared" si="96"/>
        <v>2410.5</v>
      </c>
      <c r="FX98" s="144">
        <f t="shared" si="97"/>
        <v>4263.5</v>
      </c>
      <c r="FY98" s="144">
        <f t="shared" si="98"/>
        <v>3059</v>
      </c>
      <c r="FZ98" s="144">
        <f t="shared" si="99"/>
        <v>6064.6</v>
      </c>
      <c r="GA98" s="61">
        <v>677.5</v>
      </c>
      <c r="GB98" s="61">
        <v>353.5</v>
      </c>
      <c r="GC98" s="61">
        <v>1379.5</v>
      </c>
      <c r="GD98" s="61">
        <v>1487.5</v>
      </c>
      <c r="GE98" s="61">
        <v>1423.5</v>
      </c>
      <c r="GF98" s="61">
        <v>1352.5</v>
      </c>
      <c r="GG98" s="61"/>
      <c r="GH98" s="61">
        <v>1541.5</v>
      </c>
      <c r="GI98" s="61">
        <v>1517.5</v>
      </c>
      <c r="GJ98" s="61">
        <v>1541.5</v>
      </c>
      <c r="GK98" s="61">
        <v>1602.8</v>
      </c>
      <c r="GL98" s="61">
        <v>2920.3</v>
      </c>
      <c r="GM98" s="148"/>
      <c r="GN98" s="149">
        <f t="shared" si="100"/>
        <v>13040</v>
      </c>
      <c r="GO98" s="144">
        <f t="shared" si="101"/>
        <v>2004.3</v>
      </c>
      <c r="GP98" s="143">
        <f t="shared" si="102"/>
        <v>3435.3</v>
      </c>
      <c r="GQ98" s="143">
        <f t="shared" si="103"/>
        <v>3061.1</v>
      </c>
      <c r="GR98" s="143">
        <f t="shared" si="104"/>
        <v>4539.3</v>
      </c>
      <c r="GS98" s="61">
        <v>137.1</v>
      </c>
      <c r="GT98" s="61">
        <v>2.1</v>
      </c>
      <c r="GU98" s="61">
        <v>1865.1</v>
      </c>
      <c r="GV98" s="61">
        <v>1811.1</v>
      </c>
      <c r="GW98" s="61">
        <v>1433.1</v>
      </c>
      <c r="GX98" s="61">
        <v>191.1</v>
      </c>
      <c r="GY98" s="163">
        <v>2.9</v>
      </c>
      <c r="GZ98" s="61">
        <v>1541.1</v>
      </c>
      <c r="HA98" s="60">
        <v>1517.1</v>
      </c>
      <c r="HB98" s="61">
        <v>1483.1</v>
      </c>
      <c r="HC98" s="154">
        <v>1352.1</v>
      </c>
      <c r="HD98" s="61">
        <v>1704.1</v>
      </c>
      <c r="HE98" s="146"/>
      <c r="HF98" s="149">
        <f t="shared" si="105"/>
        <v>9396</v>
      </c>
      <c r="HG98" s="60">
        <f t="shared" si="106"/>
        <v>1242</v>
      </c>
      <c r="HH98" s="60">
        <f t="shared" si="107"/>
        <v>3861</v>
      </c>
      <c r="HI98" s="60">
        <f t="shared" si="108"/>
        <v>3560</v>
      </c>
      <c r="HJ98" s="60">
        <f t="shared" si="109"/>
        <v>733</v>
      </c>
      <c r="HK98" s="61">
        <v>162</v>
      </c>
      <c r="HL98" s="61">
        <v>0</v>
      </c>
      <c r="HM98" s="60">
        <v>1080</v>
      </c>
      <c r="HN98" s="61">
        <v>1296</v>
      </c>
      <c r="HO98" s="61">
        <v>1296</v>
      </c>
      <c r="HP98" s="60">
        <v>1269</v>
      </c>
      <c r="HQ98" s="61">
        <v>1431</v>
      </c>
      <c r="HR98" s="60">
        <v>1265</v>
      </c>
      <c r="HS98" s="60">
        <v>864</v>
      </c>
      <c r="HT98" s="60">
        <v>733</v>
      </c>
      <c r="HU98" s="60">
        <v>0</v>
      </c>
      <c r="HV98" s="60">
        <v>0</v>
      </c>
      <c r="HW98" s="61"/>
      <c r="HX98" s="149">
        <f t="shared" si="84"/>
        <v>7195.6</v>
      </c>
      <c r="HY98" s="143">
        <f t="shared" si="110"/>
        <v>2497.6</v>
      </c>
      <c r="HZ98" s="143">
        <f t="shared" si="111"/>
        <v>783</v>
      </c>
      <c r="IA98" s="143">
        <f t="shared" si="112"/>
        <v>1966</v>
      </c>
      <c r="IB98" s="143">
        <f t="shared" si="113"/>
        <v>1949</v>
      </c>
      <c r="IC98" s="61">
        <v>800</v>
      </c>
      <c r="ID98" s="61">
        <v>400</v>
      </c>
      <c r="IE98" s="60">
        <v>1297.6</v>
      </c>
      <c r="IF98" s="61">
        <v>783</v>
      </c>
      <c r="IG98" s="61">
        <v>0</v>
      </c>
      <c r="IH98" s="61">
        <v>0</v>
      </c>
      <c r="II98" s="61">
        <v>580</v>
      </c>
      <c r="IJ98" s="60">
        <v>721</v>
      </c>
      <c r="IK98" s="60">
        <v>665</v>
      </c>
      <c r="IL98" s="60">
        <v>665</v>
      </c>
      <c r="IM98" s="60">
        <v>700</v>
      </c>
      <c r="IN98" s="60">
        <v>584</v>
      </c>
      <c r="IO98" s="86"/>
      <c r="IP98" s="1"/>
    </row>
    <row r="99" spans="1:249" ht="12.75" customHeight="1">
      <c r="A99" s="189" t="s">
        <v>69</v>
      </c>
      <c r="B99" s="177" t="s">
        <v>135</v>
      </c>
      <c r="C99" s="140">
        <f>D99+E99+F99+G99</f>
        <v>3.7</v>
      </c>
      <c r="D99" s="64">
        <f>H99+I99+J99</f>
        <v>0.8</v>
      </c>
      <c r="E99" s="64">
        <f>K99+L99+M99</f>
        <v>0.8</v>
      </c>
      <c r="F99" s="64">
        <f>N99+O99+P99</f>
        <v>0.7</v>
      </c>
      <c r="G99" s="64">
        <f>Q99+R99+S99</f>
        <v>1.4</v>
      </c>
      <c r="H99" s="64">
        <v>0.2</v>
      </c>
      <c r="I99" s="64">
        <v>0.1</v>
      </c>
      <c r="J99" s="64">
        <v>0.5</v>
      </c>
      <c r="K99" s="64">
        <v>0.4</v>
      </c>
      <c r="L99" s="64">
        <v>0.2</v>
      </c>
      <c r="M99" s="64">
        <v>0.2</v>
      </c>
      <c r="N99" s="64">
        <v>0.1</v>
      </c>
      <c r="O99" s="64">
        <v>0.3</v>
      </c>
      <c r="P99" s="64">
        <v>0.3</v>
      </c>
      <c r="Q99" s="64">
        <v>0.6</v>
      </c>
      <c r="R99" s="64">
        <v>0.4</v>
      </c>
      <c r="S99" s="64">
        <v>0.4</v>
      </c>
      <c r="T99" s="155">
        <f>SUM(U99:X99)</f>
        <v>2.1</v>
      </c>
      <c r="U99" s="64">
        <f>SUM(Y99:AA99)</f>
        <v>0.9</v>
      </c>
      <c r="V99" s="64">
        <f>SUM(AB99:AD99)</f>
        <v>0.2</v>
      </c>
      <c r="W99" s="64">
        <f>SUM(AE99:AG99)</f>
        <v>0.6</v>
      </c>
      <c r="X99" s="64">
        <f>SUM(AH99:AJ99)</f>
        <v>0.4</v>
      </c>
      <c r="Y99" s="64">
        <v>0.3</v>
      </c>
      <c r="Z99" s="64">
        <v>0.2</v>
      </c>
      <c r="AA99" s="64">
        <v>0.4</v>
      </c>
      <c r="AB99" s="64">
        <v>0</v>
      </c>
      <c r="AC99" s="64">
        <v>0.2</v>
      </c>
      <c r="AD99" s="64">
        <v>0</v>
      </c>
      <c r="AE99" s="64">
        <v>0.1</v>
      </c>
      <c r="AF99" s="64">
        <v>0.3</v>
      </c>
      <c r="AG99" s="64">
        <v>0.2</v>
      </c>
      <c r="AH99" s="64">
        <v>0.3</v>
      </c>
      <c r="AI99" s="64">
        <v>0.1</v>
      </c>
      <c r="AJ99" s="64">
        <v>0</v>
      </c>
      <c r="AK99" s="155">
        <f>SUM(AL99:AO99)</f>
        <v>2.8</v>
      </c>
      <c r="AL99" s="64">
        <f>SUM(AP99:AR99)</f>
        <v>0</v>
      </c>
      <c r="AM99" s="64">
        <f>SUM(AS99:AU99)</f>
        <v>0.9</v>
      </c>
      <c r="AN99" s="64">
        <f>SUM(AV99:AX99)</f>
        <v>1.1</v>
      </c>
      <c r="AO99" s="64">
        <f>SUM(AY99:BA99)</f>
        <v>0.8</v>
      </c>
      <c r="AP99" s="64">
        <v>0</v>
      </c>
      <c r="AQ99" s="64">
        <v>0</v>
      </c>
      <c r="AR99" s="64">
        <v>0</v>
      </c>
      <c r="AS99" s="64">
        <v>0.1</v>
      </c>
      <c r="AT99" s="64">
        <v>0.2</v>
      </c>
      <c r="AU99" s="64">
        <v>0.6</v>
      </c>
      <c r="AV99" s="64">
        <v>0.4</v>
      </c>
      <c r="AW99" s="64">
        <v>0.5</v>
      </c>
      <c r="AX99" s="64">
        <v>0.2</v>
      </c>
      <c r="AY99" s="64">
        <v>0.1</v>
      </c>
      <c r="AZ99" s="64">
        <v>0.4</v>
      </c>
      <c r="BA99" s="64">
        <v>0.3</v>
      </c>
      <c r="BB99" s="155">
        <f>BC99+BD99+BE99+BF99</f>
        <v>2.2</v>
      </c>
      <c r="BC99" s="64">
        <f>BG99+BH99+BI99</f>
        <v>0.6</v>
      </c>
      <c r="BD99" s="64">
        <f>BJ99+BK99+BL99</f>
        <v>0.5</v>
      </c>
      <c r="BE99" s="64">
        <f>BM99+BN99+BO99</f>
        <v>0.6</v>
      </c>
      <c r="BF99" s="64">
        <f>BP99+BQ99+BR99</f>
        <v>0.5</v>
      </c>
      <c r="BG99" s="60">
        <v>0.2</v>
      </c>
      <c r="BH99" s="60">
        <v>0.2</v>
      </c>
      <c r="BI99" s="60">
        <v>0.2</v>
      </c>
      <c r="BJ99" s="60">
        <v>0.3</v>
      </c>
      <c r="BK99" s="60">
        <v>0</v>
      </c>
      <c r="BL99" s="60">
        <v>0.2</v>
      </c>
      <c r="BM99" s="60">
        <v>0.4</v>
      </c>
      <c r="BN99" s="60">
        <v>0.2</v>
      </c>
      <c r="BO99" s="64">
        <v>0</v>
      </c>
      <c r="BP99" s="64">
        <v>0.4</v>
      </c>
      <c r="BQ99" s="64">
        <v>0.1</v>
      </c>
      <c r="BR99" s="60">
        <v>0</v>
      </c>
      <c r="BS99" s="141">
        <f>BT99+BU99+BV99+BW99</f>
        <v>2.1</v>
      </c>
      <c r="BT99" s="60">
        <f>BX99+BY99+BZ99</f>
        <v>0.8</v>
      </c>
      <c r="BU99" s="60">
        <f>CA99+CB99+CC99</f>
        <v>0.3</v>
      </c>
      <c r="BV99" s="60">
        <f>CD99+CE99+CF99</f>
        <v>0.2</v>
      </c>
      <c r="BW99" s="60">
        <f>CG99+CH99+CI99</f>
        <v>0.8</v>
      </c>
      <c r="BX99" s="60">
        <v>0.4</v>
      </c>
      <c r="BY99" s="60">
        <v>0.3</v>
      </c>
      <c r="BZ99" s="60">
        <v>0.1</v>
      </c>
      <c r="CA99" s="60">
        <v>0.1</v>
      </c>
      <c r="CB99" s="60">
        <v>0.1</v>
      </c>
      <c r="CC99" s="60">
        <v>0.1</v>
      </c>
      <c r="CD99" s="60">
        <v>0.2</v>
      </c>
      <c r="CE99" s="60">
        <v>0</v>
      </c>
      <c r="CF99" s="60">
        <v>0</v>
      </c>
      <c r="CG99" s="60">
        <v>0.4</v>
      </c>
      <c r="CH99" s="60">
        <v>0.2</v>
      </c>
      <c r="CI99" s="60">
        <v>0.2</v>
      </c>
      <c r="CJ99" s="141">
        <f>CK99+CL99+CM99+CN99</f>
        <v>1.3</v>
      </c>
      <c r="CK99" s="60">
        <f>CO99+CP99+CQ99</f>
        <v>0.4</v>
      </c>
      <c r="CL99" s="60">
        <f>CR99+CS99+CT99</f>
        <v>0.2</v>
      </c>
      <c r="CM99" s="60">
        <f>CU99+CV99+CW99</f>
        <v>0</v>
      </c>
      <c r="CN99" s="60">
        <f>CX99+CY99+CZ99</f>
        <v>0.7</v>
      </c>
      <c r="CO99" s="60">
        <v>0.3</v>
      </c>
      <c r="CP99" s="142">
        <v>0.1</v>
      </c>
      <c r="CQ99" s="142">
        <v>0</v>
      </c>
      <c r="CR99" s="60">
        <v>0.1</v>
      </c>
      <c r="CS99" s="60">
        <v>0.1</v>
      </c>
      <c r="CT99" s="60">
        <v>0</v>
      </c>
      <c r="CU99" s="60">
        <v>0</v>
      </c>
      <c r="CV99" s="60">
        <v>0</v>
      </c>
      <c r="CW99" s="60">
        <v>0</v>
      </c>
      <c r="CX99" s="60">
        <v>0.4</v>
      </c>
      <c r="CY99" s="60">
        <v>0.1</v>
      </c>
      <c r="CZ99" s="60">
        <v>0.2</v>
      </c>
      <c r="DA99" s="60"/>
      <c r="DB99" s="141">
        <f>DC99+DD99+DE99+DF99</f>
        <v>0</v>
      </c>
      <c r="DC99" s="143">
        <f>DG99+DH99+DI99</f>
        <v>0</v>
      </c>
      <c r="DD99" s="143">
        <f>DJ99+DK99+DL99</f>
        <v>0</v>
      </c>
      <c r="DE99" s="143">
        <f>DM99+DN99+DO99</f>
        <v>0</v>
      </c>
      <c r="DF99" s="143">
        <f>DP99+DQ99+DR99</f>
        <v>0</v>
      </c>
      <c r="DG99" s="60">
        <v>0</v>
      </c>
      <c r="DH99" s="60">
        <v>0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/>
      <c r="DT99" s="141">
        <f>DU99+DV99+DW99+DX99</f>
        <v>0</v>
      </c>
      <c r="DU99" s="143">
        <f>DY99+DZ99+EA99</f>
        <v>0</v>
      </c>
      <c r="DV99" s="143">
        <f>EB99+EC99+ED99</f>
        <v>0</v>
      </c>
      <c r="DW99" s="143">
        <f>EE99+EF99+EG99</f>
        <v>0</v>
      </c>
      <c r="DX99" s="143">
        <f>EH99+EI99+EJ99</f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/>
      <c r="EL99" s="141">
        <f t="shared" si="85"/>
        <v>5.5</v>
      </c>
      <c r="EM99" s="144">
        <f t="shared" si="86"/>
        <v>0</v>
      </c>
      <c r="EN99" s="144">
        <f t="shared" si="87"/>
        <v>0</v>
      </c>
      <c r="EO99" s="144">
        <f t="shared" si="88"/>
        <v>2.6</v>
      </c>
      <c r="EP99" s="144">
        <f t="shared" si="89"/>
        <v>2.9</v>
      </c>
      <c r="EQ99" s="60">
        <v>0</v>
      </c>
      <c r="ER99" s="60">
        <v>0</v>
      </c>
      <c r="ES99" s="60">
        <v>0</v>
      </c>
      <c r="ET99" s="60">
        <v>0</v>
      </c>
      <c r="EU99" s="60">
        <v>0</v>
      </c>
      <c r="EV99" s="60">
        <v>0</v>
      </c>
      <c r="EW99" s="60">
        <v>0</v>
      </c>
      <c r="EX99" s="60">
        <v>1.2</v>
      </c>
      <c r="EY99" s="60">
        <v>1.4</v>
      </c>
      <c r="EZ99" s="60">
        <v>1.2</v>
      </c>
      <c r="FA99" s="61">
        <v>1</v>
      </c>
      <c r="FB99" s="60">
        <v>0.7</v>
      </c>
      <c r="FC99" s="60"/>
      <c r="FD99" s="145">
        <f t="shared" si="90"/>
        <v>14.2</v>
      </c>
      <c r="FE99" s="144">
        <f t="shared" si="91"/>
        <v>2.7</v>
      </c>
      <c r="FF99" s="144">
        <f t="shared" si="92"/>
        <v>2.6</v>
      </c>
      <c r="FG99" s="144">
        <f t="shared" si="93"/>
        <v>3</v>
      </c>
      <c r="FH99" s="144">
        <f t="shared" si="94"/>
        <v>5.9</v>
      </c>
      <c r="FI99" s="60">
        <v>0.4</v>
      </c>
      <c r="FJ99" s="60">
        <v>1.2</v>
      </c>
      <c r="FK99" s="60">
        <v>1.1</v>
      </c>
      <c r="FL99" s="60">
        <v>0.7</v>
      </c>
      <c r="FM99" s="60">
        <v>1</v>
      </c>
      <c r="FN99" s="60">
        <v>0.9</v>
      </c>
      <c r="FO99" s="60">
        <v>0.5</v>
      </c>
      <c r="FP99" s="60">
        <v>1</v>
      </c>
      <c r="FQ99" s="60">
        <v>1.5</v>
      </c>
      <c r="FR99" s="60">
        <v>1.9</v>
      </c>
      <c r="FS99" s="60">
        <v>2</v>
      </c>
      <c r="FT99" s="60">
        <v>2</v>
      </c>
      <c r="FU99" s="148"/>
      <c r="FV99" s="147">
        <f t="shared" si="95"/>
        <v>20.2</v>
      </c>
      <c r="FW99" s="143">
        <f t="shared" si="96"/>
        <v>3.8</v>
      </c>
      <c r="FX99" s="143">
        <f t="shared" si="97"/>
        <v>4.7</v>
      </c>
      <c r="FY99" s="143">
        <f t="shared" si="98"/>
        <v>6</v>
      </c>
      <c r="FZ99" s="143">
        <f t="shared" si="99"/>
        <v>5.7</v>
      </c>
      <c r="GA99" s="60">
        <v>1.9</v>
      </c>
      <c r="GB99" s="61">
        <v>1.5</v>
      </c>
      <c r="GC99" s="60">
        <v>0.4</v>
      </c>
      <c r="GD99" s="60">
        <v>0.9</v>
      </c>
      <c r="GE99" s="60">
        <v>1.6</v>
      </c>
      <c r="GF99" s="60">
        <v>2.2</v>
      </c>
      <c r="GG99" s="60">
        <v>2.1</v>
      </c>
      <c r="GH99" s="60">
        <v>2</v>
      </c>
      <c r="GI99" s="60">
        <v>1.9</v>
      </c>
      <c r="GJ99" s="60">
        <v>2</v>
      </c>
      <c r="GK99" s="60">
        <v>0.8</v>
      </c>
      <c r="GL99" s="60">
        <v>2.9</v>
      </c>
      <c r="GM99" s="148"/>
      <c r="GN99" s="149">
        <f t="shared" si="100"/>
        <v>22.3</v>
      </c>
      <c r="GO99" s="143">
        <f t="shared" si="101"/>
        <v>5</v>
      </c>
      <c r="GP99" s="143">
        <f t="shared" si="102"/>
        <v>5.4</v>
      </c>
      <c r="GQ99" s="143">
        <f t="shared" si="103"/>
        <v>4.9</v>
      </c>
      <c r="GR99" s="143">
        <f t="shared" si="104"/>
        <v>7</v>
      </c>
      <c r="GS99" s="61">
        <v>1.8</v>
      </c>
      <c r="GT99" s="60">
        <v>1.4</v>
      </c>
      <c r="GU99" s="60">
        <v>1.8</v>
      </c>
      <c r="GV99" s="60">
        <v>2</v>
      </c>
      <c r="GW99" s="60">
        <v>1.9</v>
      </c>
      <c r="GX99" s="60">
        <v>1.5</v>
      </c>
      <c r="GY99" s="60">
        <v>1.9</v>
      </c>
      <c r="GZ99" s="61">
        <v>2.1</v>
      </c>
      <c r="HA99" s="60">
        <v>0.9</v>
      </c>
      <c r="HB99" s="61">
        <v>2</v>
      </c>
      <c r="HC99" s="154">
        <v>2</v>
      </c>
      <c r="HD99" s="60">
        <v>3</v>
      </c>
      <c r="HE99" s="148"/>
      <c r="HF99" s="149">
        <f t="shared" si="105"/>
        <v>20.8</v>
      </c>
      <c r="HG99" s="60">
        <f t="shared" si="106"/>
        <v>4.3</v>
      </c>
      <c r="HH99" s="60">
        <f t="shared" si="107"/>
        <v>5.7</v>
      </c>
      <c r="HI99" s="60">
        <f t="shared" si="108"/>
        <v>6</v>
      </c>
      <c r="HJ99" s="60">
        <f t="shared" si="109"/>
        <v>4.8</v>
      </c>
      <c r="HK99" s="60">
        <v>1.9</v>
      </c>
      <c r="HL99" s="60">
        <v>1.8</v>
      </c>
      <c r="HM99" s="60">
        <v>0.6</v>
      </c>
      <c r="HN99" s="60">
        <v>1.8</v>
      </c>
      <c r="HO99" s="60">
        <v>2</v>
      </c>
      <c r="HP99" s="60">
        <v>1.9</v>
      </c>
      <c r="HQ99" s="61">
        <v>2.1</v>
      </c>
      <c r="HR99" s="60">
        <v>1.9</v>
      </c>
      <c r="HS99" s="60">
        <v>2</v>
      </c>
      <c r="HT99" s="60">
        <v>2</v>
      </c>
      <c r="HU99" s="60">
        <v>1.5</v>
      </c>
      <c r="HV99" s="60">
        <v>1.3</v>
      </c>
      <c r="HW99" s="151"/>
      <c r="HX99" s="149">
        <f t="shared" si="84"/>
        <v>22.9</v>
      </c>
      <c r="HY99" s="143">
        <f t="shared" si="110"/>
        <v>6.4</v>
      </c>
      <c r="HZ99" s="143">
        <f t="shared" si="111"/>
        <v>5.4</v>
      </c>
      <c r="IA99" s="143">
        <f t="shared" si="112"/>
        <v>5.8</v>
      </c>
      <c r="IB99" s="143">
        <f t="shared" si="113"/>
        <v>5.3</v>
      </c>
      <c r="IC99" s="60">
        <v>2.1</v>
      </c>
      <c r="ID99" s="60">
        <v>2</v>
      </c>
      <c r="IE99" s="60">
        <v>2.3</v>
      </c>
      <c r="IF99" s="60">
        <v>1.7</v>
      </c>
      <c r="IG99" s="60">
        <v>1.9</v>
      </c>
      <c r="IH99" s="60">
        <v>1.8</v>
      </c>
      <c r="II99" s="60">
        <v>1.9</v>
      </c>
      <c r="IJ99" s="60">
        <v>1.9</v>
      </c>
      <c r="IK99" s="60">
        <v>2</v>
      </c>
      <c r="IL99" s="60">
        <v>1.8</v>
      </c>
      <c r="IM99" s="60">
        <v>1.9</v>
      </c>
      <c r="IN99" s="60">
        <v>1.6</v>
      </c>
      <c r="IO99" s="86"/>
    </row>
    <row r="100" spans="1:249" ht="12.75" customHeight="1">
      <c r="A100" s="189"/>
      <c r="B100" s="177"/>
      <c r="C100" s="14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5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155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155"/>
      <c r="BC100" s="64"/>
      <c r="BD100" s="64"/>
      <c r="BE100" s="64"/>
      <c r="BF100" s="64"/>
      <c r="BG100" s="60"/>
      <c r="BH100" s="60"/>
      <c r="BI100" s="60"/>
      <c r="BJ100" s="60"/>
      <c r="BK100" s="60"/>
      <c r="BL100" s="60"/>
      <c r="BM100" s="60"/>
      <c r="BN100" s="60"/>
      <c r="BO100" s="64"/>
      <c r="BP100" s="64"/>
      <c r="BQ100" s="64"/>
      <c r="BR100" s="60"/>
      <c r="BS100" s="141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141"/>
      <c r="CK100" s="60"/>
      <c r="CL100" s="60"/>
      <c r="CM100" s="60"/>
      <c r="CN100" s="60"/>
      <c r="CO100" s="60"/>
      <c r="CP100" s="142"/>
      <c r="CQ100" s="142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141"/>
      <c r="DC100" s="143"/>
      <c r="DD100" s="143"/>
      <c r="DE100" s="143"/>
      <c r="DF100" s="143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141"/>
      <c r="DU100" s="143"/>
      <c r="DV100" s="143"/>
      <c r="DW100" s="143"/>
      <c r="DX100" s="143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141"/>
      <c r="EM100" s="144"/>
      <c r="EN100" s="144"/>
      <c r="EO100" s="144"/>
      <c r="EP100" s="144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1"/>
      <c r="FB100" s="60"/>
      <c r="FC100" s="60"/>
      <c r="FD100" s="145"/>
      <c r="FE100" s="144"/>
      <c r="FF100" s="144"/>
      <c r="FG100" s="144"/>
      <c r="FH100" s="144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148"/>
      <c r="FV100" s="147"/>
      <c r="FW100" s="143"/>
      <c r="FX100" s="143"/>
      <c r="FY100" s="143"/>
      <c r="FZ100" s="143"/>
      <c r="GA100" s="60"/>
      <c r="GB100" s="61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148"/>
      <c r="GN100" s="149"/>
      <c r="GO100" s="143"/>
      <c r="GP100" s="143"/>
      <c r="GQ100" s="143"/>
      <c r="GR100" s="143"/>
      <c r="GS100" s="61"/>
      <c r="GT100" s="60"/>
      <c r="GU100" s="60"/>
      <c r="GV100" s="60"/>
      <c r="GW100" s="60"/>
      <c r="GX100" s="60"/>
      <c r="GY100" s="60"/>
      <c r="GZ100" s="61"/>
      <c r="HA100" s="60"/>
      <c r="HB100" s="61"/>
      <c r="HC100" s="154"/>
      <c r="HD100" s="60"/>
      <c r="HE100" s="148"/>
      <c r="HF100" s="149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1"/>
      <c r="HR100" s="60"/>
      <c r="HS100" s="60"/>
      <c r="HT100" s="60"/>
      <c r="HU100" s="60"/>
      <c r="HV100" s="60"/>
      <c r="HW100" s="151"/>
      <c r="HX100" s="149"/>
      <c r="HY100" s="143"/>
      <c r="HZ100" s="143"/>
      <c r="IA100" s="143"/>
      <c r="IB100" s="143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86"/>
    </row>
    <row r="101" spans="1:249" ht="26.25" customHeight="1">
      <c r="A101" s="196" t="s">
        <v>187</v>
      </c>
      <c r="B101" s="187"/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148"/>
      <c r="GN101" s="149"/>
      <c r="GO101" s="143"/>
      <c r="GP101" s="143"/>
      <c r="GQ101" s="143"/>
      <c r="GR101" s="143"/>
      <c r="GS101" s="61"/>
      <c r="GT101" s="60"/>
      <c r="GU101" s="60"/>
      <c r="GV101" s="60"/>
      <c r="GW101" s="60"/>
      <c r="GX101" s="60"/>
      <c r="GY101" s="60"/>
      <c r="GZ101" s="61"/>
      <c r="HA101" s="60"/>
      <c r="HB101" s="60"/>
      <c r="HC101" s="150"/>
      <c r="HD101" s="60"/>
      <c r="HE101" s="148"/>
      <c r="HF101" s="149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1"/>
      <c r="HR101" s="60"/>
      <c r="HS101" s="60"/>
      <c r="HT101" s="60"/>
      <c r="HU101" s="60"/>
      <c r="HV101" s="60"/>
      <c r="HW101" s="151"/>
      <c r="HX101" s="149"/>
      <c r="HY101" s="143"/>
      <c r="HZ101" s="143"/>
      <c r="IA101" s="143"/>
      <c r="IB101" s="143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86"/>
    </row>
    <row r="102" spans="1:249" s="3" customFormat="1" ht="12.75" customHeight="1">
      <c r="A102" s="193" t="s">
        <v>91</v>
      </c>
      <c r="B102" s="180" t="s">
        <v>31</v>
      </c>
      <c r="C102" s="15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56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156"/>
      <c r="BC102" s="9"/>
      <c r="BD102" s="9"/>
      <c r="BE102" s="9"/>
      <c r="BF102" s="9"/>
      <c r="BG102" s="61"/>
      <c r="BH102" s="61"/>
      <c r="BI102" s="61"/>
      <c r="BJ102" s="61"/>
      <c r="BK102" s="61"/>
      <c r="BL102" s="61"/>
      <c r="BM102" s="61"/>
      <c r="BN102" s="61"/>
      <c r="BO102" s="9"/>
      <c r="BP102" s="9"/>
      <c r="BQ102" s="9"/>
      <c r="BR102" s="61"/>
      <c r="BS102" s="145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45"/>
      <c r="CK102" s="61"/>
      <c r="CL102" s="61"/>
      <c r="CM102" s="61"/>
      <c r="CN102" s="61"/>
      <c r="CO102" s="61"/>
      <c r="CP102" s="153"/>
      <c r="CQ102" s="153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145"/>
      <c r="DC102" s="144"/>
      <c r="DD102" s="144"/>
      <c r="DE102" s="144"/>
      <c r="DF102" s="144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145"/>
      <c r="DU102" s="144"/>
      <c r="DV102" s="144"/>
      <c r="DW102" s="144"/>
      <c r="DX102" s="144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145">
        <f>EM102+EN102+EO102+EP102</f>
        <v>3309.8</v>
      </c>
      <c r="EM102" s="144">
        <f>EQ102+ER102+ES102</f>
        <v>503.5</v>
      </c>
      <c r="EN102" s="144">
        <f>ET102+EU102+EV102</f>
        <v>921.4</v>
      </c>
      <c r="EO102" s="144">
        <f>EW102+EX102+EY102</f>
        <v>872</v>
      </c>
      <c r="EP102" s="144">
        <f>EZ102+FA102+FB102</f>
        <v>1012.9</v>
      </c>
      <c r="EQ102" s="61">
        <v>16.4</v>
      </c>
      <c r="ER102" s="61">
        <v>194.4</v>
      </c>
      <c r="ES102" s="61">
        <v>292.7</v>
      </c>
      <c r="ET102" s="61">
        <v>334.7</v>
      </c>
      <c r="EU102" s="61">
        <v>271.4</v>
      </c>
      <c r="EV102" s="61">
        <v>315.3</v>
      </c>
      <c r="EW102" s="61">
        <v>331.6</v>
      </c>
      <c r="EX102" s="61">
        <v>286.8</v>
      </c>
      <c r="EY102" s="61">
        <v>253.6</v>
      </c>
      <c r="EZ102" s="61">
        <v>488.7</v>
      </c>
      <c r="FA102" s="61">
        <v>413.6</v>
      </c>
      <c r="FB102" s="61">
        <v>110.6</v>
      </c>
      <c r="FC102" s="61"/>
      <c r="FD102" s="145">
        <f>FE102+FF102+FG102+FH102</f>
        <v>2166.5</v>
      </c>
      <c r="FE102" s="144">
        <f>FI102+FJ102+FK102</f>
        <v>282.6</v>
      </c>
      <c r="FF102" s="144">
        <f>FL102++FM102+FN102</f>
        <v>587</v>
      </c>
      <c r="FG102" s="144">
        <f>FO102+FP102+FQ102</f>
        <v>421</v>
      </c>
      <c r="FH102" s="144">
        <f>FR102+FS102+FT102</f>
        <v>875.9</v>
      </c>
      <c r="FI102" s="61">
        <v>90.2</v>
      </c>
      <c r="FJ102" s="61">
        <v>66.3</v>
      </c>
      <c r="FK102" s="61">
        <v>126.1</v>
      </c>
      <c r="FL102" s="61">
        <v>220.4</v>
      </c>
      <c r="FM102" s="61">
        <v>190</v>
      </c>
      <c r="FN102" s="61">
        <v>176.6</v>
      </c>
      <c r="FO102" s="61">
        <v>155.3</v>
      </c>
      <c r="FP102" s="61">
        <v>148.1</v>
      </c>
      <c r="FQ102" s="61">
        <v>117.6</v>
      </c>
      <c r="FR102" s="61">
        <v>170.9</v>
      </c>
      <c r="FS102" s="61">
        <v>114.5</v>
      </c>
      <c r="FT102" s="61">
        <v>590.5</v>
      </c>
      <c r="FU102" s="146"/>
      <c r="FV102" s="147">
        <f>SUM(FW102:FZ102)</f>
        <v>7547.3</v>
      </c>
      <c r="FW102" s="143">
        <f>SUM(GA102:GC102)</f>
        <v>1490.7</v>
      </c>
      <c r="FX102" s="143">
        <f>SUM(GD102:GF102)</f>
        <v>1663.8</v>
      </c>
      <c r="FY102" s="143">
        <f>SUM(GG102:GI102)</f>
        <v>1548.9</v>
      </c>
      <c r="FZ102" s="143">
        <f>SUM(GJ102:GL102)</f>
        <v>2843.9</v>
      </c>
      <c r="GA102" s="61">
        <v>444.4</v>
      </c>
      <c r="GB102" s="61">
        <v>510.3</v>
      </c>
      <c r="GC102" s="60">
        <v>536</v>
      </c>
      <c r="GD102" s="60">
        <v>557.8</v>
      </c>
      <c r="GE102" s="60">
        <v>553.1</v>
      </c>
      <c r="GF102" s="60">
        <v>552.9</v>
      </c>
      <c r="GG102" s="60">
        <v>495.6</v>
      </c>
      <c r="GH102" s="60">
        <v>477.3</v>
      </c>
      <c r="GI102" s="60">
        <v>576</v>
      </c>
      <c r="GJ102" s="60">
        <v>558.2</v>
      </c>
      <c r="GK102" s="60">
        <v>1448</v>
      </c>
      <c r="GL102" s="60">
        <v>837.7</v>
      </c>
      <c r="GM102" s="146"/>
      <c r="GN102" s="149">
        <f>GO102+GP102+GQ102+GR102</f>
        <v>6747.2</v>
      </c>
      <c r="GO102" s="143">
        <f>SUM(GS102:GU102)</f>
        <v>1279.7</v>
      </c>
      <c r="GP102" s="143">
        <f>SUM(GV102:GX102)</f>
        <v>1372.4</v>
      </c>
      <c r="GQ102" s="143">
        <f>GY102+GZ102+HA102</f>
        <v>2021.6</v>
      </c>
      <c r="GR102" s="143">
        <f>HB102+HC102+HD102</f>
        <v>2073.5</v>
      </c>
      <c r="GS102" s="61">
        <v>342.7</v>
      </c>
      <c r="GT102" s="61">
        <v>439.3</v>
      </c>
      <c r="GU102" s="61">
        <v>497.7</v>
      </c>
      <c r="GV102" s="61">
        <v>452.6</v>
      </c>
      <c r="GW102" s="61">
        <v>355.8</v>
      </c>
      <c r="GX102" s="61">
        <v>564</v>
      </c>
      <c r="GY102" s="60">
        <v>500.3</v>
      </c>
      <c r="GZ102" s="61">
        <v>622.6</v>
      </c>
      <c r="HA102" s="60">
        <v>898.7</v>
      </c>
      <c r="HB102" s="61">
        <v>643</v>
      </c>
      <c r="HC102" s="154">
        <v>687.9</v>
      </c>
      <c r="HD102" s="60">
        <v>742.6</v>
      </c>
      <c r="HE102" s="148"/>
      <c r="HF102" s="149">
        <f>HG102+HH102+HI102+HJ102</f>
        <v>7729.3</v>
      </c>
      <c r="HG102" s="60">
        <f>HK102+HL102+HM102</f>
        <v>1237.8</v>
      </c>
      <c r="HH102" s="60">
        <f>HN102+HO102+HP102</f>
        <v>1717</v>
      </c>
      <c r="HI102" s="60">
        <f>HQ102+HR102+HS102</f>
        <v>1703.1</v>
      </c>
      <c r="HJ102" s="60">
        <f>HT102+HU102+HV102</f>
        <v>3071.4</v>
      </c>
      <c r="HK102" s="61">
        <v>302.1</v>
      </c>
      <c r="HL102" s="61">
        <v>390.3</v>
      </c>
      <c r="HM102" s="60">
        <v>545.4</v>
      </c>
      <c r="HN102" s="9">
        <v>451.8</v>
      </c>
      <c r="HO102" s="61">
        <v>648.4</v>
      </c>
      <c r="HP102" s="60">
        <v>616.8</v>
      </c>
      <c r="HQ102" s="61">
        <v>584.9</v>
      </c>
      <c r="HR102" s="60">
        <v>540.8</v>
      </c>
      <c r="HS102" s="60">
        <v>577.4</v>
      </c>
      <c r="HT102" s="60">
        <v>721.8</v>
      </c>
      <c r="HU102" s="60">
        <v>545.9</v>
      </c>
      <c r="HV102" s="60">
        <v>1803.7</v>
      </c>
      <c r="HW102" s="61"/>
      <c r="HX102" s="149">
        <f t="shared" si="84"/>
        <v>9811.4</v>
      </c>
      <c r="HY102" s="143">
        <f>IC102+ID102+IE102</f>
        <v>2050</v>
      </c>
      <c r="HZ102" s="143">
        <f>IF102+IG102+IH102</f>
        <v>2249.4</v>
      </c>
      <c r="IA102" s="143">
        <f>II102+IJ102+IK102</f>
        <v>3236.8</v>
      </c>
      <c r="IB102" s="143">
        <f>IL102+IM102+IN102</f>
        <v>2275.2</v>
      </c>
      <c r="IC102" s="61">
        <v>602.8</v>
      </c>
      <c r="ID102" s="61">
        <v>623.4</v>
      </c>
      <c r="IE102" s="60">
        <v>823.8</v>
      </c>
      <c r="IF102" s="61">
        <v>641.6</v>
      </c>
      <c r="IG102" s="61">
        <v>911.1</v>
      </c>
      <c r="IH102" s="61">
        <v>696.7</v>
      </c>
      <c r="II102" s="61">
        <v>993.6</v>
      </c>
      <c r="IJ102" s="60">
        <v>1011.7</v>
      </c>
      <c r="IK102" s="60">
        <v>1231.5</v>
      </c>
      <c r="IL102" s="60">
        <v>739.3</v>
      </c>
      <c r="IM102" s="60">
        <v>924.7</v>
      </c>
      <c r="IN102" s="60">
        <v>611.2</v>
      </c>
      <c r="IO102" s="86"/>
    </row>
    <row r="103" spans="1:250" ht="24">
      <c r="A103" s="194" t="s">
        <v>160</v>
      </c>
      <c r="B103" s="174" t="s">
        <v>110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0"/>
      <c r="BH103" s="60"/>
      <c r="BI103" s="60"/>
      <c r="BJ103" s="60"/>
      <c r="BK103" s="60"/>
      <c r="BL103" s="60"/>
      <c r="BM103" s="60"/>
      <c r="BN103" s="60"/>
      <c r="BO103" s="64"/>
      <c r="BP103" s="64"/>
      <c r="BQ103" s="64"/>
      <c r="BR103" s="60"/>
      <c r="BS103" s="141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41"/>
      <c r="CK103" s="60"/>
      <c r="CL103" s="60"/>
      <c r="CM103" s="60"/>
      <c r="CN103" s="60"/>
      <c r="CO103" s="60"/>
      <c r="CP103" s="142"/>
      <c r="CQ103" s="142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141"/>
      <c r="DC103" s="143"/>
      <c r="DD103" s="143"/>
      <c r="DE103" s="143"/>
      <c r="DF103" s="143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141"/>
      <c r="DU103" s="143"/>
      <c r="DV103" s="143"/>
      <c r="DW103" s="143"/>
      <c r="DX103" s="143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141"/>
      <c r="EM103" s="144"/>
      <c r="EN103" s="144"/>
      <c r="EO103" s="144"/>
      <c r="EP103" s="144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1"/>
      <c r="FB103" s="60"/>
      <c r="FC103" s="60"/>
      <c r="FD103" s="145"/>
      <c r="FE103" s="144"/>
      <c r="FF103" s="144"/>
      <c r="FG103" s="144"/>
      <c r="FH103" s="144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148"/>
      <c r="FV103" s="147"/>
      <c r="FW103" s="143"/>
      <c r="FX103" s="143"/>
      <c r="FY103" s="143"/>
      <c r="FZ103" s="143"/>
      <c r="GA103" s="60"/>
      <c r="GB103" s="61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148"/>
      <c r="GN103" s="149">
        <f>GO103+GP103+GQ103+GR103</f>
        <v>5199.1</v>
      </c>
      <c r="GO103" s="143">
        <f>SUM(GS103:GU103)</f>
        <v>1099.8</v>
      </c>
      <c r="GP103" s="143">
        <f>SUM(GV103:GX103)</f>
        <v>1129.5</v>
      </c>
      <c r="GQ103" s="143">
        <f>GY103+GZ103+HA103</f>
        <v>862.1</v>
      </c>
      <c r="GR103" s="143">
        <f>HB103+HC103+HD103</f>
        <v>2107.7</v>
      </c>
      <c r="GS103" s="61">
        <v>477.3</v>
      </c>
      <c r="GT103" s="61">
        <v>448.8</v>
      </c>
      <c r="GU103" s="60">
        <v>173.7</v>
      </c>
      <c r="GV103" s="60">
        <v>445</v>
      </c>
      <c r="GW103" s="60">
        <v>433.1</v>
      </c>
      <c r="GX103" s="60">
        <v>251.4</v>
      </c>
      <c r="GY103" s="60">
        <v>229.4</v>
      </c>
      <c r="GZ103" s="61">
        <v>284.4</v>
      </c>
      <c r="HA103" s="60">
        <v>348.3</v>
      </c>
      <c r="HB103" s="60">
        <v>155.4</v>
      </c>
      <c r="HC103" s="150">
        <v>1087.5</v>
      </c>
      <c r="HD103" s="60">
        <v>864.8</v>
      </c>
      <c r="HE103" s="148"/>
      <c r="HF103" s="149">
        <f>HG103+HH103+HI103+HJ103</f>
        <v>2738.1</v>
      </c>
      <c r="HG103" s="60">
        <f>HK103+HL103+HM103</f>
        <v>461.7</v>
      </c>
      <c r="HH103" s="60">
        <f>HN103+HO103+HP103</f>
        <v>746.9</v>
      </c>
      <c r="HI103" s="60">
        <f>HQ103+HR103+HS103</f>
        <v>931.6</v>
      </c>
      <c r="HJ103" s="60">
        <f>HT103+HU103+HV103</f>
        <v>597.9</v>
      </c>
      <c r="HK103" s="60">
        <v>60.4</v>
      </c>
      <c r="HL103" s="60">
        <v>71.7</v>
      </c>
      <c r="HM103" s="60">
        <v>329.6</v>
      </c>
      <c r="HN103" s="60">
        <v>183.4</v>
      </c>
      <c r="HO103" s="60">
        <v>249.4</v>
      </c>
      <c r="HP103" s="60">
        <v>314.1</v>
      </c>
      <c r="HQ103" s="61">
        <v>401.1</v>
      </c>
      <c r="HR103" s="60">
        <v>441</v>
      </c>
      <c r="HS103" s="60">
        <v>89.5</v>
      </c>
      <c r="HT103" s="60">
        <v>314.6</v>
      </c>
      <c r="HU103" s="60">
        <v>189.5</v>
      </c>
      <c r="HV103" s="60">
        <v>93.8</v>
      </c>
      <c r="HW103" s="151"/>
      <c r="HX103" s="149">
        <f t="shared" si="84"/>
        <v>1526.9</v>
      </c>
      <c r="HY103" s="143">
        <f>IC103+ID103+IE103</f>
        <v>464.6</v>
      </c>
      <c r="HZ103" s="143">
        <f>IF103+IG103+IH103</f>
        <v>453.2</v>
      </c>
      <c r="IA103" s="143">
        <f>II103+IJ103+IK103</f>
        <v>360.3</v>
      </c>
      <c r="IB103" s="143">
        <f>IL103+IM103+IN103</f>
        <v>248.8</v>
      </c>
      <c r="IC103" s="60">
        <v>24.4</v>
      </c>
      <c r="ID103" s="60">
        <v>89.1</v>
      </c>
      <c r="IE103" s="60">
        <v>351.1</v>
      </c>
      <c r="IF103" s="60">
        <v>196.2</v>
      </c>
      <c r="IG103" s="60">
        <v>155.5</v>
      </c>
      <c r="IH103" s="60">
        <v>101.5</v>
      </c>
      <c r="II103" s="60">
        <v>188</v>
      </c>
      <c r="IJ103" s="60">
        <v>101.8</v>
      </c>
      <c r="IK103" s="60">
        <v>70.5</v>
      </c>
      <c r="IL103" s="60">
        <v>76</v>
      </c>
      <c r="IM103" s="60">
        <v>58.5</v>
      </c>
      <c r="IN103" s="60">
        <v>114.3</v>
      </c>
      <c r="IO103" s="86"/>
      <c r="IP103" s="3"/>
    </row>
    <row r="104" spans="1:250" ht="12.75">
      <c r="A104" s="194" t="s">
        <v>92</v>
      </c>
      <c r="B104" s="174" t="s">
        <v>90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0"/>
      <c r="BH104" s="60"/>
      <c r="BI104" s="60"/>
      <c r="BJ104" s="60"/>
      <c r="BK104" s="60"/>
      <c r="BL104" s="60"/>
      <c r="BM104" s="60"/>
      <c r="BN104" s="60"/>
      <c r="BO104" s="64"/>
      <c r="BP104" s="64"/>
      <c r="BQ104" s="64"/>
      <c r="BR104" s="60"/>
      <c r="BS104" s="141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141"/>
      <c r="CK104" s="60"/>
      <c r="CL104" s="60"/>
      <c r="CM104" s="60"/>
      <c r="CN104" s="60"/>
      <c r="CO104" s="60"/>
      <c r="CP104" s="142"/>
      <c r="CQ104" s="142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141"/>
      <c r="DC104" s="143"/>
      <c r="DD104" s="143"/>
      <c r="DE104" s="143"/>
      <c r="DF104" s="143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141"/>
      <c r="DU104" s="143"/>
      <c r="DV104" s="143"/>
      <c r="DW104" s="143"/>
      <c r="DX104" s="143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141">
        <f>EM104+EN104+EO104+EP104</f>
        <v>30945.7</v>
      </c>
      <c r="EM104" s="144">
        <f>EQ104+ER104+ES104</f>
        <v>9682.8</v>
      </c>
      <c r="EN104" s="144">
        <f>ET104+EU104+EV104</f>
        <v>9386.1</v>
      </c>
      <c r="EO104" s="144">
        <f>EW104+EX104+EY104</f>
        <v>6348.5</v>
      </c>
      <c r="EP104" s="144">
        <f>EZ104+FA104+FB104</f>
        <v>5528.3</v>
      </c>
      <c r="EQ104" s="60">
        <v>5781.7</v>
      </c>
      <c r="ER104" s="60">
        <v>2452.5</v>
      </c>
      <c r="ES104" s="60">
        <v>1448.6</v>
      </c>
      <c r="ET104" s="60">
        <v>4633</v>
      </c>
      <c r="EU104" s="60">
        <v>1493.7</v>
      </c>
      <c r="EV104" s="60">
        <v>3259.4</v>
      </c>
      <c r="EW104" s="60">
        <v>1848.9</v>
      </c>
      <c r="EX104" s="60">
        <v>3527.5</v>
      </c>
      <c r="EY104" s="60">
        <v>972.1</v>
      </c>
      <c r="EZ104" s="60">
        <v>2288.2</v>
      </c>
      <c r="FA104" s="61">
        <v>3176.6</v>
      </c>
      <c r="FB104" s="60">
        <v>63.5</v>
      </c>
      <c r="FC104" s="60"/>
      <c r="FD104" s="145">
        <f>FE104+FF104+FG104+FH104</f>
        <v>19567.1</v>
      </c>
      <c r="FE104" s="144">
        <f>FI104+FJ104+FK104</f>
        <v>4833</v>
      </c>
      <c r="FF104" s="144">
        <f>FL104++FM104+FN104</f>
        <v>4304</v>
      </c>
      <c r="FG104" s="144">
        <f>FO104+FP104+FQ104</f>
        <v>7001.6</v>
      </c>
      <c r="FH104" s="144">
        <f>FR104+FS104+FT104</f>
        <v>3428.5</v>
      </c>
      <c r="FI104" s="60">
        <v>1500</v>
      </c>
      <c r="FJ104" s="60">
        <v>898</v>
      </c>
      <c r="FK104" s="60">
        <v>2435</v>
      </c>
      <c r="FL104" s="60">
        <v>1537</v>
      </c>
      <c r="FM104" s="60">
        <v>2516.5</v>
      </c>
      <c r="FN104" s="60">
        <v>250.5</v>
      </c>
      <c r="FO104" s="60">
        <v>4495.7</v>
      </c>
      <c r="FP104" s="60">
        <v>758.9</v>
      </c>
      <c r="FQ104" s="60">
        <v>1747</v>
      </c>
      <c r="FR104" s="60">
        <v>1671</v>
      </c>
      <c r="FS104" s="60">
        <v>57.1</v>
      </c>
      <c r="FT104" s="60">
        <v>1700.4</v>
      </c>
      <c r="FU104" s="148"/>
      <c r="FV104" s="147">
        <f>SUM(FW104:FZ104)</f>
        <v>26273.5</v>
      </c>
      <c r="FW104" s="143">
        <f>SUM(GA104:GC104)</f>
        <v>5433.5</v>
      </c>
      <c r="FX104" s="143">
        <f>SUM(GD104:GF104)</f>
        <v>1383.1</v>
      </c>
      <c r="FY104" s="143">
        <f>SUM(GG104:GI104)</f>
        <v>9467.8</v>
      </c>
      <c r="FZ104" s="143">
        <f>SUM(GJ104:GL104)</f>
        <v>9989.1</v>
      </c>
      <c r="GA104" s="60">
        <v>78.1</v>
      </c>
      <c r="GB104" s="61">
        <v>2277.7</v>
      </c>
      <c r="GC104" s="60">
        <v>3077.7</v>
      </c>
      <c r="GD104" s="60">
        <v>1077.7</v>
      </c>
      <c r="GE104" s="60">
        <v>152.7</v>
      </c>
      <c r="GF104" s="60">
        <v>152.7</v>
      </c>
      <c r="GG104" s="60">
        <v>3152.7</v>
      </c>
      <c r="GH104" s="60">
        <v>3152.7</v>
      </c>
      <c r="GI104" s="60">
        <v>3162.4</v>
      </c>
      <c r="GJ104" s="60">
        <v>1212.7</v>
      </c>
      <c r="GK104" s="60">
        <v>3414.7</v>
      </c>
      <c r="GL104" s="60">
        <v>5361.7</v>
      </c>
      <c r="GM104" s="148"/>
      <c r="GN104" s="149">
        <f>GO104+GP104+GQ104+GR104</f>
        <v>23731.9</v>
      </c>
      <c r="GO104" s="143">
        <f>SUM(GS104:GU104)</f>
        <v>4475.1</v>
      </c>
      <c r="GP104" s="143">
        <f>SUM(GV104:GX104)</f>
        <v>4478.2</v>
      </c>
      <c r="GQ104" s="143">
        <f>GY104+GZ104+HA104</f>
        <v>6057.6</v>
      </c>
      <c r="GR104" s="143">
        <f>HB104+HC104+HD104</f>
        <v>8721</v>
      </c>
      <c r="GS104" s="61">
        <v>2197.1</v>
      </c>
      <c r="GT104" s="60">
        <v>2197.1</v>
      </c>
      <c r="GU104" s="60">
        <v>80.9</v>
      </c>
      <c r="GV104" s="60">
        <v>187.9</v>
      </c>
      <c r="GW104" s="60">
        <v>3944.4</v>
      </c>
      <c r="GX104" s="60">
        <v>345.9</v>
      </c>
      <c r="GY104" s="60">
        <v>2377.2</v>
      </c>
      <c r="GZ104" s="61">
        <v>3378.2</v>
      </c>
      <c r="HA104" s="60">
        <v>302.2</v>
      </c>
      <c r="HB104" s="60">
        <v>3845.5</v>
      </c>
      <c r="HC104" s="150">
        <v>1270.5</v>
      </c>
      <c r="HD104" s="61">
        <v>3605</v>
      </c>
      <c r="HE104" s="146"/>
      <c r="HF104" s="149">
        <f>HG104+HH104+HI104+HJ104</f>
        <v>9913.9</v>
      </c>
      <c r="HG104" s="60">
        <f>HK104+HL104+HM104</f>
        <v>5780.7</v>
      </c>
      <c r="HH104" s="60">
        <f>HN104+HO104+HP104</f>
        <v>2000.1</v>
      </c>
      <c r="HI104" s="60">
        <f>HQ104+HR104+HS104</f>
        <v>1026.7</v>
      </c>
      <c r="HJ104" s="60">
        <f>HT104+HU104+HV104</f>
        <v>1106.4</v>
      </c>
      <c r="HK104" s="60">
        <v>4013</v>
      </c>
      <c r="HL104" s="60">
        <v>1013</v>
      </c>
      <c r="HM104" s="60">
        <v>754.7</v>
      </c>
      <c r="HN104" s="60">
        <v>666.7</v>
      </c>
      <c r="HO104" s="60">
        <v>666.7</v>
      </c>
      <c r="HP104" s="60">
        <v>666.7</v>
      </c>
      <c r="HQ104" s="61">
        <v>666.7</v>
      </c>
      <c r="HR104" s="60">
        <v>150</v>
      </c>
      <c r="HS104" s="60">
        <v>210</v>
      </c>
      <c r="HT104" s="60">
        <v>174.8</v>
      </c>
      <c r="HU104" s="60">
        <v>169.8</v>
      </c>
      <c r="HV104" s="60">
        <v>761.8</v>
      </c>
      <c r="HW104" s="151"/>
      <c r="HX104" s="149">
        <f t="shared" si="84"/>
        <v>1141.5</v>
      </c>
      <c r="HY104" s="143">
        <f>IC104+ID104+IE104</f>
        <v>211.3</v>
      </c>
      <c r="HZ104" s="143">
        <f>IF104+IG104+IH104</f>
        <v>141</v>
      </c>
      <c r="IA104" s="143">
        <f>II104+IJ104+IK104</f>
        <v>383</v>
      </c>
      <c r="IB104" s="143">
        <f>IL104+IM104+IN104</f>
        <v>406.2</v>
      </c>
      <c r="IC104" s="60">
        <v>145</v>
      </c>
      <c r="ID104" s="60">
        <v>61.3</v>
      </c>
      <c r="IE104" s="60">
        <v>5</v>
      </c>
      <c r="IF104" s="60">
        <v>22</v>
      </c>
      <c r="IG104" s="60">
        <v>22</v>
      </c>
      <c r="IH104" s="60">
        <v>97</v>
      </c>
      <c r="II104" s="60">
        <v>115.5</v>
      </c>
      <c r="IJ104" s="60">
        <v>210.5</v>
      </c>
      <c r="IK104" s="60">
        <v>57</v>
      </c>
      <c r="IL104" s="60">
        <v>115.5</v>
      </c>
      <c r="IM104" s="60">
        <v>231</v>
      </c>
      <c r="IN104" s="60">
        <v>59.7</v>
      </c>
      <c r="IO104" s="86"/>
      <c r="IP104" s="3"/>
    </row>
    <row r="105" spans="1:250" s="11" customFormat="1" ht="12">
      <c r="A105" s="193" t="s">
        <v>93</v>
      </c>
      <c r="B105" s="184" t="s">
        <v>34</v>
      </c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>
        <f>EM105+EN105+EO105+EP105</f>
        <v>4017.1</v>
      </c>
      <c r="EM105" s="144">
        <f>EQ105+ER105+ES105</f>
        <v>638.2</v>
      </c>
      <c r="EN105" s="144">
        <f>ET105+EU105+EV105</f>
        <v>1235.7</v>
      </c>
      <c r="EO105" s="144">
        <f>EW105+EX105+EY105</f>
        <v>1093.2</v>
      </c>
      <c r="EP105" s="144">
        <f>EZ105+FA105+FB105</f>
        <v>1050</v>
      </c>
      <c r="EQ105" s="64">
        <v>215.9</v>
      </c>
      <c r="ER105" s="64">
        <v>207.4</v>
      </c>
      <c r="ES105" s="64">
        <v>214.9</v>
      </c>
      <c r="ET105" s="64">
        <v>372</v>
      </c>
      <c r="EU105" s="64">
        <v>402.1</v>
      </c>
      <c r="EV105" s="64">
        <v>461.6</v>
      </c>
      <c r="EW105" s="64">
        <v>317.3</v>
      </c>
      <c r="EX105" s="64">
        <v>367.2</v>
      </c>
      <c r="EY105" s="64">
        <v>408.7</v>
      </c>
      <c r="EZ105" s="64">
        <v>429.6</v>
      </c>
      <c r="FA105" s="9">
        <v>341.6</v>
      </c>
      <c r="FB105" s="64">
        <v>278.8</v>
      </c>
      <c r="FC105" s="64"/>
      <c r="FD105" s="145">
        <v>4120.6</v>
      </c>
      <c r="FE105" s="144">
        <f>FI105+FJ105+FK105</f>
        <v>867.3</v>
      </c>
      <c r="FF105" s="144">
        <f>FL105++FM105+FN105</f>
        <v>1252.6</v>
      </c>
      <c r="FG105" s="144">
        <f>FO105+FP105+FQ105</f>
        <v>1102.3</v>
      </c>
      <c r="FH105" s="144">
        <f>FR105+FS105+FT105</f>
        <v>898.4</v>
      </c>
      <c r="FI105" s="60">
        <v>268.5</v>
      </c>
      <c r="FJ105" s="60">
        <v>296.4</v>
      </c>
      <c r="FK105" s="60">
        <v>302.4</v>
      </c>
      <c r="FL105" s="60">
        <v>359.7</v>
      </c>
      <c r="FM105" s="60">
        <v>406</v>
      </c>
      <c r="FN105" s="60">
        <v>486.9</v>
      </c>
      <c r="FO105" s="64">
        <v>356.7</v>
      </c>
      <c r="FP105" s="64">
        <v>350.2</v>
      </c>
      <c r="FQ105" s="64">
        <v>395.4</v>
      </c>
      <c r="FR105" s="64">
        <v>340.2</v>
      </c>
      <c r="FS105" s="64">
        <v>340.2</v>
      </c>
      <c r="FT105" s="64">
        <v>218</v>
      </c>
      <c r="FU105" s="160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9"/>
      <c r="GT105" s="9"/>
      <c r="GU105" s="9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86"/>
      <c r="IP105" s="3"/>
    </row>
    <row r="106" spans="1:250" s="11" customFormat="1" ht="24.75" customHeight="1">
      <c r="A106" s="193" t="s">
        <v>166</v>
      </c>
      <c r="B106" s="184" t="s">
        <v>167</v>
      </c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5">
        <v>299.1</v>
      </c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>
        <v>457.1</v>
      </c>
      <c r="FE106" s="144">
        <f>FI106+FJ106+FK106</f>
        <v>118.9</v>
      </c>
      <c r="FF106" s="144">
        <f>FL106++FM106+FN106</f>
        <v>187.8</v>
      </c>
      <c r="FG106" s="144">
        <f>FO106+FP106+FQ106</f>
        <v>46.7</v>
      </c>
      <c r="FH106" s="144">
        <f>FR106+FS106+FT106</f>
        <v>103.7</v>
      </c>
      <c r="FI106" s="60">
        <v>49.1</v>
      </c>
      <c r="FJ106" s="60">
        <v>35.1</v>
      </c>
      <c r="FK106" s="60">
        <v>34.7</v>
      </c>
      <c r="FL106" s="60">
        <v>46.3</v>
      </c>
      <c r="FM106" s="60">
        <v>67.1</v>
      </c>
      <c r="FN106" s="60">
        <v>74.4</v>
      </c>
      <c r="FO106" s="64">
        <v>12.1</v>
      </c>
      <c r="FP106" s="64">
        <v>6.5</v>
      </c>
      <c r="FQ106" s="64">
        <v>28.1</v>
      </c>
      <c r="FR106" s="64">
        <v>26.3</v>
      </c>
      <c r="FS106" s="64">
        <v>39.6</v>
      </c>
      <c r="FT106" s="64">
        <v>37.8</v>
      </c>
      <c r="FU106" s="160"/>
      <c r="FV106" s="147">
        <v>890.8</v>
      </c>
      <c r="FW106" s="143">
        <f>SUM(GA106:GC106)</f>
        <v>264.6</v>
      </c>
      <c r="FX106" s="143">
        <f>SUM(GD106:GF106)</f>
        <v>248</v>
      </c>
      <c r="FY106" s="143">
        <f>SUM(GG106:GI106)</f>
        <v>173</v>
      </c>
      <c r="FZ106" s="143">
        <f>SUM(GJ106:GL106)</f>
        <v>205.2</v>
      </c>
      <c r="GA106" s="64">
        <v>75.5</v>
      </c>
      <c r="GB106" s="9">
        <v>98.5</v>
      </c>
      <c r="GC106" s="64">
        <v>90.6</v>
      </c>
      <c r="GD106" s="64">
        <v>106</v>
      </c>
      <c r="GE106" s="60">
        <v>68.1</v>
      </c>
      <c r="GF106" s="64">
        <v>73.9</v>
      </c>
      <c r="GG106" s="64">
        <v>72.9</v>
      </c>
      <c r="GH106" s="64">
        <v>27.1</v>
      </c>
      <c r="GI106" s="64">
        <v>73</v>
      </c>
      <c r="GJ106" s="64">
        <v>65.1</v>
      </c>
      <c r="GK106" s="64">
        <v>93</v>
      </c>
      <c r="GL106" s="64">
        <v>47.1</v>
      </c>
      <c r="GM106" s="148"/>
      <c r="GN106" s="147">
        <v>558.5</v>
      </c>
      <c r="GO106" s="143">
        <f>SUM(GS106:GU106)</f>
        <v>163.2</v>
      </c>
      <c r="GP106" s="143">
        <f>SUM(GV106:GX106)</f>
        <v>198.1</v>
      </c>
      <c r="GQ106" s="143">
        <f>GY106+GZ106+HA106</f>
        <v>63.8</v>
      </c>
      <c r="GR106" s="143">
        <f>HB106+HC106+HD106</f>
        <v>133.4</v>
      </c>
      <c r="GS106" s="9">
        <v>49.1</v>
      </c>
      <c r="GT106" s="9">
        <v>55.5</v>
      </c>
      <c r="GU106" s="9">
        <v>58.6</v>
      </c>
      <c r="GV106" s="64">
        <v>71.9</v>
      </c>
      <c r="GW106" s="64">
        <v>63.9</v>
      </c>
      <c r="GX106" s="64">
        <v>62.3</v>
      </c>
      <c r="GY106" s="60">
        <v>42</v>
      </c>
      <c r="GZ106" s="9">
        <v>1.6</v>
      </c>
      <c r="HA106" s="60">
        <v>20.2</v>
      </c>
      <c r="HB106" s="64">
        <v>70.5</v>
      </c>
      <c r="HC106" s="167">
        <v>39.7</v>
      </c>
      <c r="HD106" s="64">
        <v>23.2</v>
      </c>
      <c r="HE106" s="164"/>
      <c r="HF106" s="147">
        <v>656.5</v>
      </c>
      <c r="HG106" s="60">
        <f>HK106+HL106+HM106</f>
        <v>286.1</v>
      </c>
      <c r="HH106" s="60">
        <f>HN106+HO106+HP106</f>
        <v>172.2</v>
      </c>
      <c r="HI106" s="60">
        <f>HQ106+HR106+HS106</f>
        <v>92</v>
      </c>
      <c r="HJ106" s="60">
        <f>HT106+HU106+HV106</f>
        <v>106.2</v>
      </c>
      <c r="HK106" s="64">
        <v>102.9</v>
      </c>
      <c r="HL106" s="64">
        <v>112.7</v>
      </c>
      <c r="HM106" s="60">
        <v>70.5</v>
      </c>
      <c r="HN106" s="64">
        <v>69.7</v>
      </c>
      <c r="HO106" s="64">
        <v>57.7</v>
      </c>
      <c r="HP106" s="60">
        <v>44.8</v>
      </c>
      <c r="HQ106" s="61">
        <v>45.6</v>
      </c>
      <c r="HR106" s="60">
        <v>20.2</v>
      </c>
      <c r="HS106" s="60">
        <v>26.2</v>
      </c>
      <c r="HT106" s="60">
        <v>30.5</v>
      </c>
      <c r="HU106" s="60">
        <v>37.2</v>
      </c>
      <c r="HV106" s="60">
        <v>38.5</v>
      </c>
      <c r="HW106" s="64"/>
      <c r="HX106" s="149">
        <f t="shared" si="84"/>
        <v>871</v>
      </c>
      <c r="HY106" s="143">
        <f>IC106+ID106+IE106</f>
        <v>391.3</v>
      </c>
      <c r="HZ106" s="143">
        <f>IF106+IG106+IH106</f>
        <v>235.4</v>
      </c>
      <c r="IA106" s="143">
        <f>II106+IJ106+IK106</f>
        <v>131</v>
      </c>
      <c r="IB106" s="143">
        <f>IL106+IM106+IN106</f>
        <v>113.3</v>
      </c>
      <c r="IC106" s="64">
        <v>113.4</v>
      </c>
      <c r="ID106" s="64">
        <v>145.6</v>
      </c>
      <c r="IE106" s="60">
        <v>132.3</v>
      </c>
      <c r="IF106" s="64">
        <v>106.6</v>
      </c>
      <c r="IG106" s="64">
        <v>92.6</v>
      </c>
      <c r="IH106" s="64">
        <v>36.2</v>
      </c>
      <c r="II106" s="64">
        <v>39.6</v>
      </c>
      <c r="IJ106" s="60">
        <v>21.3</v>
      </c>
      <c r="IK106" s="60">
        <v>70.1</v>
      </c>
      <c r="IL106" s="60">
        <v>37.8</v>
      </c>
      <c r="IM106" s="60">
        <v>40</v>
      </c>
      <c r="IN106" s="60">
        <v>35.5</v>
      </c>
      <c r="IO106" s="86"/>
      <c r="IP106" s="3"/>
    </row>
    <row r="107" spans="1:250" s="11" customFormat="1" ht="12.75" customHeight="1">
      <c r="A107" s="194"/>
      <c r="B107" s="184"/>
      <c r="C107" s="14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155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155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155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141"/>
      <c r="BT107" s="60"/>
      <c r="BU107" s="60"/>
      <c r="BV107" s="60"/>
      <c r="BW107" s="60"/>
      <c r="BX107" s="64"/>
      <c r="BY107" s="64"/>
      <c r="BZ107" s="64"/>
      <c r="CA107" s="64"/>
      <c r="CB107" s="64"/>
      <c r="CC107" s="60"/>
      <c r="CD107" s="64"/>
      <c r="CE107" s="64"/>
      <c r="CF107" s="60"/>
      <c r="CG107" s="64"/>
      <c r="CH107" s="64"/>
      <c r="CI107" s="64"/>
      <c r="CJ107" s="141"/>
      <c r="CK107" s="60"/>
      <c r="CL107" s="60"/>
      <c r="CM107" s="60"/>
      <c r="CN107" s="60"/>
      <c r="CO107" s="64"/>
      <c r="CP107" s="170"/>
      <c r="CQ107" s="170"/>
      <c r="CR107" s="64"/>
      <c r="CS107" s="64"/>
      <c r="CT107" s="60"/>
      <c r="CU107" s="60"/>
      <c r="CV107" s="60"/>
      <c r="CW107" s="64"/>
      <c r="CX107" s="60"/>
      <c r="CY107" s="64"/>
      <c r="CZ107" s="64"/>
      <c r="DA107" s="64"/>
      <c r="DB107" s="141"/>
      <c r="DC107" s="143"/>
      <c r="DD107" s="143"/>
      <c r="DE107" s="143"/>
      <c r="DF107" s="143"/>
      <c r="DG107" s="64"/>
      <c r="DH107" s="64"/>
      <c r="DI107" s="64"/>
      <c r="DJ107" s="64"/>
      <c r="DK107" s="64"/>
      <c r="DL107" s="60"/>
      <c r="DM107" s="64"/>
      <c r="DN107" s="64"/>
      <c r="DO107" s="60"/>
      <c r="DP107" s="64"/>
      <c r="DQ107" s="64"/>
      <c r="DR107" s="64"/>
      <c r="DS107" s="64"/>
      <c r="DT107" s="141"/>
      <c r="DU107" s="143"/>
      <c r="DV107" s="143"/>
      <c r="DW107" s="143"/>
      <c r="DX107" s="143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141"/>
      <c r="EM107" s="144"/>
      <c r="EN107" s="144"/>
      <c r="EO107" s="144"/>
      <c r="EP107" s="14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9"/>
      <c r="FB107" s="64"/>
      <c r="FC107" s="64"/>
      <c r="FD107" s="145"/>
      <c r="FE107" s="144"/>
      <c r="FF107" s="144"/>
      <c r="FG107" s="144"/>
      <c r="FH107" s="144"/>
      <c r="FI107" s="60"/>
      <c r="FJ107" s="60"/>
      <c r="FK107" s="60"/>
      <c r="FL107" s="60"/>
      <c r="FM107" s="60"/>
      <c r="FN107" s="60"/>
      <c r="FO107" s="64"/>
      <c r="FP107" s="64"/>
      <c r="FQ107" s="64"/>
      <c r="FR107" s="64"/>
      <c r="FS107" s="64"/>
      <c r="FT107" s="64"/>
      <c r="FU107" s="164"/>
      <c r="FV107" s="147"/>
      <c r="FW107" s="143"/>
      <c r="FX107" s="143"/>
      <c r="FY107" s="143"/>
      <c r="FZ107" s="143"/>
      <c r="GA107" s="64"/>
      <c r="GB107" s="9"/>
      <c r="GC107" s="64"/>
      <c r="GD107" s="64"/>
      <c r="GE107" s="60"/>
      <c r="GF107" s="64"/>
      <c r="GG107" s="64"/>
      <c r="GH107" s="64"/>
      <c r="GI107" s="64"/>
      <c r="GJ107" s="64"/>
      <c r="GK107" s="64"/>
      <c r="GL107" s="64"/>
      <c r="GM107" s="148"/>
      <c r="GN107" s="149"/>
      <c r="GO107" s="143"/>
      <c r="GP107" s="143"/>
      <c r="GQ107" s="143"/>
      <c r="GR107" s="143"/>
      <c r="GS107" s="61"/>
      <c r="GT107" s="64"/>
      <c r="GU107" s="64"/>
      <c r="GV107" s="64"/>
      <c r="GW107" s="64"/>
      <c r="GX107" s="64"/>
      <c r="GY107" s="60"/>
      <c r="GZ107" s="9"/>
      <c r="HA107" s="60"/>
      <c r="HB107" s="64"/>
      <c r="HC107" s="167"/>
      <c r="HD107" s="64"/>
      <c r="HE107" s="164"/>
      <c r="HF107" s="149"/>
      <c r="HG107" s="60"/>
      <c r="HH107" s="60"/>
      <c r="HI107" s="60"/>
      <c r="HJ107" s="60"/>
      <c r="HK107" s="64"/>
      <c r="HL107" s="64"/>
      <c r="HM107" s="60"/>
      <c r="HN107" s="64"/>
      <c r="HO107" s="64"/>
      <c r="HP107" s="60"/>
      <c r="HQ107" s="61"/>
      <c r="HR107" s="60"/>
      <c r="HS107" s="60"/>
      <c r="HT107" s="60"/>
      <c r="HU107" s="60"/>
      <c r="HV107" s="60"/>
      <c r="HW107" s="64"/>
      <c r="HX107" s="149">
        <f t="shared" si="84"/>
        <v>0</v>
      </c>
      <c r="HY107" s="143"/>
      <c r="HZ107" s="143"/>
      <c r="IA107" s="143"/>
      <c r="IB107" s="143"/>
      <c r="IC107" s="64"/>
      <c r="ID107" s="64"/>
      <c r="IE107" s="60"/>
      <c r="IF107" s="64"/>
      <c r="IG107" s="64"/>
      <c r="IH107" s="64"/>
      <c r="II107" s="64"/>
      <c r="IJ107" s="60"/>
      <c r="IK107" s="60"/>
      <c r="IL107" s="60"/>
      <c r="IM107" s="60"/>
      <c r="IN107" s="60"/>
      <c r="IO107" s="86"/>
      <c r="IP107" s="3"/>
    </row>
    <row r="108" spans="1:250" s="11" customFormat="1" ht="12.75" customHeight="1">
      <c r="A108" s="190" t="s">
        <v>94</v>
      </c>
      <c r="B108" s="181"/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/>
      <c r="EM108" s="144"/>
      <c r="EN108" s="144"/>
      <c r="EO108" s="144"/>
      <c r="EP108" s="14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9"/>
      <c r="FB108" s="64"/>
      <c r="FC108" s="64"/>
      <c r="FD108" s="145"/>
      <c r="FE108" s="144"/>
      <c r="FF108" s="144"/>
      <c r="FG108" s="144"/>
      <c r="FH108" s="14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164"/>
      <c r="FV108" s="147"/>
      <c r="FW108" s="143"/>
      <c r="FX108" s="143"/>
      <c r="FY108" s="143"/>
      <c r="FZ108" s="143"/>
      <c r="GA108" s="64"/>
      <c r="GB108" s="9"/>
      <c r="GC108" s="64"/>
      <c r="GD108" s="64"/>
      <c r="GE108" s="60"/>
      <c r="GF108" s="64"/>
      <c r="GG108" s="64"/>
      <c r="GH108" s="64"/>
      <c r="GI108" s="64"/>
      <c r="GJ108" s="64"/>
      <c r="GK108" s="64"/>
      <c r="GL108" s="64"/>
      <c r="GM108" s="148"/>
      <c r="GN108" s="149"/>
      <c r="GO108" s="143"/>
      <c r="GP108" s="143"/>
      <c r="GQ108" s="143"/>
      <c r="GR108" s="143"/>
      <c r="GS108" s="61"/>
      <c r="GT108" s="64"/>
      <c r="GU108" s="64"/>
      <c r="GV108" s="64"/>
      <c r="GW108" s="64"/>
      <c r="GX108" s="64"/>
      <c r="GY108" s="60"/>
      <c r="GZ108" s="9"/>
      <c r="HA108" s="60"/>
      <c r="HB108" s="64"/>
      <c r="HC108" s="64"/>
      <c r="HD108" s="64"/>
      <c r="HE108" s="164"/>
      <c r="HF108" s="149"/>
      <c r="HG108" s="60"/>
      <c r="HH108" s="60"/>
      <c r="HI108" s="60"/>
      <c r="HJ108" s="60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149">
        <f t="shared" si="84"/>
        <v>0</v>
      </c>
      <c r="HY108" s="143"/>
      <c r="HZ108" s="143"/>
      <c r="IA108" s="143"/>
      <c r="IB108" s="143"/>
      <c r="IC108" s="64"/>
      <c r="ID108" s="64"/>
      <c r="IE108" s="60"/>
      <c r="IF108" s="64"/>
      <c r="IG108" s="64"/>
      <c r="IH108" s="64"/>
      <c r="II108" s="64"/>
      <c r="IJ108" s="60"/>
      <c r="IK108" s="60"/>
      <c r="IL108" s="60"/>
      <c r="IM108" s="60"/>
      <c r="IN108" s="60"/>
      <c r="IO108" s="86"/>
      <c r="IP108" s="3"/>
    </row>
    <row r="109" spans="1:250" ht="12.75" customHeight="1">
      <c r="A109" s="189" t="s">
        <v>36</v>
      </c>
      <c r="B109" s="175" t="s">
        <v>32</v>
      </c>
      <c r="C109" s="140">
        <f>D109+E109+F109+G109</f>
        <v>25191</v>
      </c>
      <c r="D109" s="64">
        <f>H109+I109+J109</f>
        <v>10917</v>
      </c>
      <c r="E109" s="64">
        <f>K109+L109+M109</f>
        <v>6257</v>
      </c>
      <c r="F109" s="64">
        <f>N109+O109+P109</f>
        <v>3071</v>
      </c>
      <c r="G109" s="64">
        <f>Q109+R109+S109</f>
        <v>4946</v>
      </c>
      <c r="H109" s="64">
        <v>3678</v>
      </c>
      <c r="I109" s="64">
        <v>2892</v>
      </c>
      <c r="J109" s="64">
        <v>4347</v>
      </c>
      <c r="K109" s="64">
        <v>3262</v>
      </c>
      <c r="L109" s="64">
        <v>1419</v>
      </c>
      <c r="M109" s="64">
        <v>1576</v>
      </c>
      <c r="N109" s="64">
        <v>844</v>
      </c>
      <c r="O109" s="64">
        <v>1108</v>
      </c>
      <c r="P109" s="64">
        <v>1119</v>
      </c>
      <c r="Q109" s="64">
        <v>1639</v>
      </c>
      <c r="R109" s="64">
        <v>2115</v>
      </c>
      <c r="S109" s="64">
        <v>1192</v>
      </c>
      <c r="T109" s="155">
        <f>SUM(U109:X109)</f>
        <v>12097</v>
      </c>
      <c r="U109" s="64">
        <f>SUM(Y109:AA109)</f>
        <v>4633</v>
      </c>
      <c r="V109" s="64">
        <f>SUM(AB109:AD109)</f>
        <v>3169</v>
      </c>
      <c r="W109" s="64">
        <f>SUM(AE109:AG109)</f>
        <v>2142</v>
      </c>
      <c r="X109" s="64">
        <f>SUM(AH109:AJ109)</f>
        <v>2153</v>
      </c>
      <c r="Y109" s="64">
        <v>1391</v>
      </c>
      <c r="Z109" s="64">
        <v>1113</v>
      </c>
      <c r="AA109" s="64">
        <v>2129</v>
      </c>
      <c r="AB109" s="64">
        <v>762</v>
      </c>
      <c r="AC109" s="64">
        <v>1367</v>
      </c>
      <c r="AD109" s="64">
        <v>1040</v>
      </c>
      <c r="AE109" s="64">
        <v>956</v>
      </c>
      <c r="AF109" s="64">
        <v>653</v>
      </c>
      <c r="AG109" s="64">
        <v>533</v>
      </c>
      <c r="AH109" s="64">
        <v>944</v>
      </c>
      <c r="AI109" s="64">
        <v>435</v>
      </c>
      <c r="AJ109" s="64">
        <v>774</v>
      </c>
      <c r="AK109" s="155">
        <f>SUM(AL109:AO109)</f>
        <v>6891</v>
      </c>
      <c r="AL109" s="64">
        <f>SUM(AP109:AR109)</f>
        <v>3034</v>
      </c>
      <c r="AM109" s="64">
        <f>SUM(AS109:AU109)</f>
        <v>1750</v>
      </c>
      <c r="AN109" s="64">
        <f>SUM(AV109:AX109)</f>
        <v>1058</v>
      </c>
      <c r="AO109" s="64">
        <f>SUM(AY109:BA109)</f>
        <v>1049</v>
      </c>
      <c r="AP109" s="64">
        <v>1489</v>
      </c>
      <c r="AQ109" s="64">
        <v>1028</v>
      </c>
      <c r="AR109" s="64">
        <v>517</v>
      </c>
      <c r="AS109" s="64">
        <v>527</v>
      </c>
      <c r="AT109" s="64">
        <v>968</v>
      </c>
      <c r="AU109" s="64">
        <v>255</v>
      </c>
      <c r="AV109" s="64">
        <v>37</v>
      </c>
      <c r="AW109" s="64">
        <v>901</v>
      </c>
      <c r="AX109" s="64">
        <v>120</v>
      </c>
      <c r="AY109" s="64">
        <v>539</v>
      </c>
      <c r="AZ109" s="64">
        <v>279</v>
      </c>
      <c r="BA109" s="64">
        <v>231</v>
      </c>
      <c r="BB109" s="155">
        <f>BC109+BD109+BE109+BF109</f>
        <v>4518</v>
      </c>
      <c r="BC109" s="64">
        <f>BG109+BH109+BI109</f>
        <v>870</v>
      </c>
      <c r="BD109" s="64">
        <f>BJ109+BK109+BL109</f>
        <v>1360</v>
      </c>
      <c r="BE109" s="64">
        <f>BM109+BN109+BO109</f>
        <v>1716</v>
      </c>
      <c r="BF109" s="64">
        <f>BP109+BQ109+BR109</f>
        <v>572</v>
      </c>
      <c r="BG109" s="60">
        <v>72</v>
      </c>
      <c r="BH109" s="60">
        <v>399</v>
      </c>
      <c r="BI109" s="60">
        <v>399</v>
      </c>
      <c r="BJ109" s="60">
        <v>1024</v>
      </c>
      <c r="BK109" s="60">
        <v>298</v>
      </c>
      <c r="BL109" s="60">
        <v>38</v>
      </c>
      <c r="BM109" s="60">
        <v>380</v>
      </c>
      <c r="BN109" s="60">
        <v>649</v>
      </c>
      <c r="BO109" s="64">
        <v>687</v>
      </c>
      <c r="BP109" s="64">
        <v>176</v>
      </c>
      <c r="BQ109" s="64">
        <v>166</v>
      </c>
      <c r="BR109" s="60">
        <v>230</v>
      </c>
      <c r="BS109" s="141">
        <f>BT109+BU109+BV109+BW109</f>
        <v>2060</v>
      </c>
      <c r="BT109" s="60">
        <f>BX109+BY109+BZ109</f>
        <v>506</v>
      </c>
      <c r="BU109" s="60">
        <f>CA109+CB109+CC109</f>
        <v>984</v>
      </c>
      <c r="BV109" s="60">
        <f>CD109+CE109+CF109</f>
        <v>519</v>
      </c>
      <c r="BW109" s="60">
        <f>CG109+CH109+CI109</f>
        <v>51</v>
      </c>
      <c r="BX109" s="60">
        <v>110</v>
      </c>
      <c r="BY109" s="60">
        <v>216</v>
      </c>
      <c r="BZ109" s="60">
        <v>180</v>
      </c>
      <c r="CA109" s="60">
        <v>300</v>
      </c>
      <c r="CB109" s="60">
        <v>261</v>
      </c>
      <c r="CC109" s="60">
        <v>423</v>
      </c>
      <c r="CD109" s="60">
        <v>151</v>
      </c>
      <c r="CE109" s="60">
        <v>118</v>
      </c>
      <c r="CF109" s="60">
        <v>250</v>
      </c>
      <c r="CG109" s="60">
        <v>21</v>
      </c>
      <c r="CH109" s="60">
        <v>0</v>
      </c>
      <c r="CI109" s="60">
        <v>30</v>
      </c>
      <c r="CJ109" s="141">
        <f>CK109+CL109+CM109+CN109</f>
        <v>655</v>
      </c>
      <c r="CK109" s="60">
        <f>CO109+CP109+CQ109</f>
        <v>96</v>
      </c>
      <c r="CL109" s="60">
        <f>CR109+CS109+CT109</f>
        <v>207</v>
      </c>
      <c r="CM109" s="60">
        <f>CU109+CV109+CW109</f>
        <v>153</v>
      </c>
      <c r="CN109" s="60">
        <f>CX109+CY109+CZ109</f>
        <v>199</v>
      </c>
      <c r="CO109" s="60">
        <v>3</v>
      </c>
      <c r="CP109" s="142">
        <v>35</v>
      </c>
      <c r="CQ109" s="142">
        <v>58</v>
      </c>
      <c r="CR109" s="60">
        <v>51</v>
      </c>
      <c r="CS109" s="60">
        <v>96</v>
      </c>
      <c r="CT109" s="60">
        <v>60</v>
      </c>
      <c r="CU109" s="60">
        <v>22</v>
      </c>
      <c r="CV109" s="60">
        <v>66</v>
      </c>
      <c r="CW109" s="60">
        <v>65</v>
      </c>
      <c r="CX109" s="60">
        <v>61</v>
      </c>
      <c r="CY109" s="60">
        <v>67</v>
      </c>
      <c r="CZ109" s="60">
        <v>71</v>
      </c>
      <c r="DA109" s="60"/>
      <c r="DB109" s="141">
        <f>DC109+DD109+DE109+DF109</f>
        <v>740</v>
      </c>
      <c r="DC109" s="143">
        <f>DG109+DH109+DI109</f>
        <v>201</v>
      </c>
      <c r="DD109" s="143">
        <f>DJ109+DK109+DL109</f>
        <v>109</v>
      </c>
      <c r="DE109" s="143">
        <f>DM109+DN109+DO109</f>
        <v>156</v>
      </c>
      <c r="DF109" s="143">
        <f>DP109+DQ109+DR109</f>
        <v>274</v>
      </c>
      <c r="DG109" s="60">
        <v>4</v>
      </c>
      <c r="DH109" s="60">
        <v>131</v>
      </c>
      <c r="DI109" s="60">
        <v>66</v>
      </c>
      <c r="DJ109" s="60">
        <v>29</v>
      </c>
      <c r="DK109" s="60">
        <v>32</v>
      </c>
      <c r="DL109" s="60">
        <v>48</v>
      </c>
      <c r="DM109" s="60">
        <v>73</v>
      </c>
      <c r="DN109" s="60">
        <v>72</v>
      </c>
      <c r="DO109" s="60">
        <v>11</v>
      </c>
      <c r="DP109" s="60">
        <v>126</v>
      </c>
      <c r="DQ109" s="60">
        <v>127</v>
      </c>
      <c r="DR109" s="60">
        <v>21</v>
      </c>
      <c r="DS109" s="60"/>
      <c r="DT109" s="141">
        <f>DU109+DV109+DW109+DX109</f>
        <v>845</v>
      </c>
      <c r="DU109" s="143">
        <f>DY109+DZ109+EA109</f>
        <v>394</v>
      </c>
      <c r="DV109" s="143">
        <f>EB109+EC109+ED109</f>
        <v>349</v>
      </c>
      <c r="DW109" s="143">
        <f>EE109+EF109+EG109</f>
        <v>76</v>
      </c>
      <c r="DX109" s="143">
        <f>EH109+EI109+EJ109</f>
        <v>26</v>
      </c>
      <c r="DY109" s="60">
        <v>150</v>
      </c>
      <c r="DZ109" s="60">
        <v>147</v>
      </c>
      <c r="EA109" s="60">
        <v>97</v>
      </c>
      <c r="EB109" s="60">
        <v>47</v>
      </c>
      <c r="EC109" s="60">
        <v>152</v>
      </c>
      <c r="ED109" s="60">
        <v>150</v>
      </c>
      <c r="EE109" s="60">
        <v>23</v>
      </c>
      <c r="EF109" s="60">
        <v>53</v>
      </c>
      <c r="EG109" s="60">
        <v>0</v>
      </c>
      <c r="EH109" s="60">
        <v>6</v>
      </c>
      <c r="EI109" s="60">
        <v>20</v>
      </c>
      <c r="EJ109" s="60">
        <v>0</v>
      </c>
      <c r="EK109" s="60"/>
      <c r="EL109" s="141">
        <f>EM109+EN109+EO109+EP109</f>
        <v>207</v>
      </c>
      <c r="EM109" s="144">
        <f>EQ109+ER109+ES109</f>
        <v>97</v>
      </c>
      <c r="EN109" s="144">
        <f>ET109+EU109+EV109</f>
        <v>71</v>
      </c>
      <c r="EO109" s="144">
        <f>EW109+EX109+EY109</f>
        <v>30</v>
      </c>
      <c r="EP109" s="144">
        <f>EZ109+FA109+FB109</f>
        <v>9</v>
      </c>
      <c r="EQ109" s="60">
        <v>42</v>
      </c>
      <c r="ER109" s="60">
        <v>20</v>
      </c>
      <c r="ES109" s="60">
        <v>35</v>
      </c>
      <c r="ET109" s="60">
        <v>71</v>
      </c>
      <c r="EU109" s="60">
        <v>0</v>
      </c>
      <c r="EV109" s="60">
        <v>0</v>
      </c>
      <c r="EW109" s="60">
        <v>22</v>
      </c>
      <c r="EX109" s="60">
        <v>0</v>
      </c>
      <c r="EY109" s="60">
        <v>8</v>
      </c>
      <c r="EZ109" s="60">
        <v>9</v>
      </c>
      <c r="FA109" s="61">
        <v>0</v>
      </c>
      <c r="FB109" s="60">
        <v>0</v>
      </c>
      <c r="FC109" s="60"/>
      <c r="FD109" s="145">
        <f>FE109+FF109+FG109+FH109</f>
        <v>249</v>
      </c>
      <c r="FE109" s="144">
        <f>FI109+FJ109+FK109</f>
        <v>77</v>
      </c>
      <c r="FF109" s="144">
        <f>FL109++FM109+FN109</f>
        <v>63</v>
      </c>
      <c r="FG109" s="144">
        <f>FO109+FP109+FQ109</f>
        <v>92</v>
      </c>
      <c r="FH109" s="144">
        <f>FR109+FS109+FT109</f>
        <v>17</v>
      </c>
      <c r="FI109" s="60">
        <v>41</v>
      </c>
      <c r="FJ109" s="60">
        <v>0</v>
      </c>
      <c r="FK109" s="60">
        <v>36</v>
      </c>
      <c r="FL109" s="60">
        <v>19</v>
      </c>
      <c r="FM109" s="60">
        <v>23</v>
      </c>
      <c r="FN109" s="60">
        <v>21</v>
      </c>
      <c r="FO109" s="60">
        <v>15</v>
      </c>
      <c r="FP109" s="60">
        <v>40</v>
      </c>
      <c r="FQ109" s="60">
        <v>37</v>
      </c>
      <c r="FR109" s="60">
        <v>6</v>
      </c>
      <c r="FS109" s="60">
        <v>11</v>
      </c>
      <c r="FT109" s="60">
        <v>0</v>
      </c>
      <c r="FU109" s="148"/>
      <c r="FV109" s="147">
        <f>SUM(FW109:FZ109)</f>
        <v>1047</v>
      </c>
      <c r="FW109" s="143">
        <f>SUM(GA109:GC109)</f>
        <v>12</v>
      </c>
      <c r="FX109" s="143">
        <f>SUM(GD109:GF109)</f>
        <v>16</v>
      </c>
      <c r="FY109" s="143">
        <f>SUM(GG109:GI109)</f>
        <v>30</v>
      </c>
      <c r="FZ109" s="143">
        <f>SUM(GJ109:GL109)</f>
        <v>989</v>
      </c>
      <c r="GA109" s="60">
        <v>6</v>
      </c>
      <c r="GB109" s="61">
        <v>4</v>
      </c>
      <c r="GC109" s="60">
        <v>2</v>
      </c>
      <c r="GD109" s="60">
        <v>0</v>
      </c>
      <c r="GE109" s="60">
        <v>11</v>
      </c>
      <c r="GF109" s="60">
        <v>5</v>
      </c>
      <c r="GG109" s="60">
        <v>8</v>
      </c>
      <c r="GH109" s="60">
        <v>14</v>
      </c>
      <c r="GI109" s="60">
        <v>8</v>
      </c>
      <c r="GJ109" s="60"/>
      <c r="GK109" s="60">
        <v>7</v>
      </c>
      <c r="GL109" s="60">
        <v>982</v>
      </c>
      <c r="GM109" s="148"/>
      <c r="GN109" s="149">
        <f>GO109+GP109+GQ109+GR109</f>
        <v>794</v>
      </c>
      <c r="GO109" s="143">
        <f>SUM(GS109:GU109)</f>
        <v>194.1</v>
      </c>
      <c r="GP109" s="143">
        <f>SUM(GV109:GX109)</f>
        <v>210.1</v>
      </c>
      <c r="GQ109" s="143">
        <f>GY109+GZ109+HA109</f>
        <v>195.1</v>
      </c>
      <c r="GR109" s="143">
        <f>HB109+HC109+HD109</f>
        <v>194.7</v>
      </c>
      <c r="GS109" s="61">
        <v>65.7</v>
      </c>
      <c r="GT109" s="60">
        <v>65.7</v>
      </c>
      <c r="GU109" s="60">
        <v>62.7</v>
      </c>
      <c r="GV109" s="60">
        <v>72.7</v>
      </c>
      <c r="GW109" s="60">
        <v>68.7</v>
      </c>
      <c r="GX109" s="60">
        <v>68.7</v>
      </c>
      <c r="GY109" s="60">
        <v>65.7</v>
      </c>
      <c r="GZ109" s="61">
        <v>67.7</v>
      </c>
      <c r="HA109" s="60">
        <v>61.7</v>
      </c>
      <c r="HB109" s="60">
        <v>63.7</v>
      </c>
      <c r="HC109" s="150">
        <v>61.7</v>
      </c>
      <c r="HD109" s="60">
        <v>69.3</v>
      </c>
      <c r="HE109" s="148"/>
      <c r="HF109" s="149">
        <f>HG109+HH109+HI109+HJ109</f>
        <v>22</v>
      </c>
      <c r="HG109" s="60">
        <f>HK109+HL109+HM109</f>
        <v>7</v>
      </c>
      <c r="HH109" s="60">
        <f>HN109+HO109+HP109</f>
        <v>3</v>
      </c>
      <c r="HI109" s="60">
        <f>HQ109+HR109+HS109</f>
        <v>2</v>
      </c>
      <c r="HJ109" s="60">
        <f>HT109+HU109+HV109</f>
        <v>10</v>
      </c>
      <c r="HK109" s="9">
        <v>1</v>
      </c>
      <c r="HL109" s="9">
        <v>6</v>
      </c>
      <c r="HM109" s="61">
        <v>0</v>
      </c>
      <c r="HN109" s="9">
        <v>0</v>
      </c>
      <c r="HO109" s="9">
        <v>1</v>
      </c>
      <c r="HP109" s="61">
        <v>2</v>
      </c>
      <c r="HQ109" s="61">
        <v>0</v>
      </c>
      <c r="HR109" s="61">
        <v>0</v>
      </c>
      <c r="HS109" s="61">
        <v>2</v>
      </c>
      <c r="HT109" s="61">
        <v>1</v>
      </c>
      <c r="HU109" s="61">
        <v>0</v>
      </c>
      <c r="HV109" s="61">
        <v>9</v>
      </c>
      <c r="HW109" s="151"/>
      <c r="HX109" s="149">
        <f t="shared" si="84"/>
        <v>33</v>
      </c>
      <c r="HY109" s="143">
        <f>IC109+ID109+IE109</f>
        <v>7</v>
      </c>
      <c r="HZ109" s="143">
        <f>IF109+IG109+IH109</f>
        <v>4</v>
      </c>
      <c r="IA109" s="143">
        <f>II109+IJ109+IK109</f>
        <v>10</v>
      </c>
      <c r="IB109" s="143">
        <f>IL109+IM109+IN109</f>
        <v>12</v>
      </c>
      <c r="IC109" s="60">
        <v>4</v>
      </c>
      <c r="ID109" s="60">
        <v>2</v>
      </c>
      <c r="IE109" s="60">
        <v>1</v>
      </c>
      <c r="IF109" s="60">
        <v>2</v>
      </c>
      <c r="IG109" s="60">
        <v>2</v>
      </c>
      <c r="IH109" s="60">
        <v>0</v>
      </c>
      <c r="II109" s="60">
        <v>5</v>
      </c>
      <c r="IJ109" s="60">
        <v>2</v>
      </c>
      <c r="IK109" s="60">
        <v>3</v>
      </c>
      <c r="IL109" s="60">
        <v>1</v>
      </c>
      <c r="IM109" s="60">
        <v>1</v>
      </c>
      <c r="IN109" s="60">
        <v>10</v>
      </c>
      <c r="IO109" s="86"/>
      <c r="IP109" s="3"/>
    </row>
    <row r="110" spans="1:250" s="11" customFormat="1" ht="26.25" customHeight="1">
      <c r="A110" s="62" t="s">
        <v>191</v>
      </c>
      <c r="B110" s="174" t="s">
        <v>82</v>
      </c>
      <c r="C110" s="14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15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155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155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141"/>
      <c r="BT110" s="60"/>
      <c r="BU110" s="60"/>
      <c r="BV110" s="60"/>
      <c r="BW110" s="60"/>
      <c r="BX110" s="64"/>
      <c r="BY110" s="64"/>
      <c r="BZ110" s="64"/>
      <c r="CA110" s="64"/>
      <c r="CB110" s="64"/>
      <c r="CC110" s="60"/>
      <c r="CD110" s="64"/>
      <c r="CE110" s="64"/>
      <c r="CF110" s="60"/>
      <c r="CG110" s="64"/>
      <c r="CH110" s="64"/>
      <c r="CI110" s="64"/>
      <c r="CJ110" s="141"/>
      <c r="CK110" s="60"/>
      <c r="CL110" s="60"/>
      <c r="CM110" s="60"/>
      <c r="CN110" s="60"/>
      <c r="CO110" s="64"/>
      <c r="CP110" s="170"/>
      <c r="CQ110" s="170"/>
      <c r="CR110" s="64"/>
      <c r="CS110" s="64"/>
      <c r="CT110" s="60"/>
      <c r="CU110" s="60"/>
      <c r="CV110" s="60"/>
      <c r="CW110" s="64"/>
      <c r="CX110" s="60"/>
      <c r="CY110" s="64"/>
      <c r="CZ110" s="64"/>
      <c r="DA110" s="64"/>
      <c r="DB110" s="141"/>
      <c r="DC110" s="143"/>
      <c r="DD110" s="143"/>
      <c r="DE110" s="143"/>
      <c r="DF110" s="143"/>
      <c r="DG110" s="64"/>
      <c r="DH110" s="64"/>
      <c r="DI110" s="64"/>
      <c r="DJ110" s="64"/>
      <c r="DK110" s="64"/>
      <c r="DL110" s="60"/>
      <c r="DM110" s="64"/>
      <c r="DN110" s="64"/>
      <c r="DO110" s="60"/>
      <c r="DP110" s="64"/>
      <c r="DQ110" s="64"/>
      <c r="DR110" s="64"/>
      <c r="DS110" s="64"/>
      <c r="DT110" s="141"/>
      <c r="DU110" s="143"/>
      <c r="DV110" s="143"/>
      <c r="DW110" s="143"/>
      <c r="DX110" s="143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141">
        <f>EM110+EN110+EO110+EP110</f>
        <v>2198</v>
      </c>
      <c r="EM110" s="144">
        <f>EQ110+ER110+ES110</f>
        <v>522</v>
      </c>
      <c r="EN110" s="144">
        <f>ET110+EU110+EV110</f>
        <v>288</v>
      </c>
      <c r="EO110" s="144">
        <f>EW110+EX110+EY110</f>
        <v>156</v>
      </c>
      <c r="EP110" s="144">
        <f>EZ110+FA110+FB110</f>
        <v>1232</v>
      </c>
      <c r="EQ110" s="60">
        <v>232</v>
      </c>
      <c r="ER110" s="60">
        <v>257</v>
      </c>
      <c r="ES110" s="60">
        <v>33</v>
      </c>
      <c r="ET110" s="60">
        <v>11</v>
      </c>
      <c r="EU110" s="60">
        <v>177</v>
      </c>
      <c r="EV110" s="60">
        <v>100</v>
      </c>
      <c r="EW110" s="60">
        <v>22</v>
      </c>
      <c r="EX110" s="60">
        <v>61</v>
      </c>
      <c r="EY110" s="60">
        <v>73</v>
      </c>
      <c r="EZ110" s="60">
        <v>156</v>
      </c>
      <c r="FA110" s="61">
        <v>371</v>
      </c>
      <c r="FB110" s="60">
        <v>705</v>
      </c>
      <c r="FC110" s="60"/>
      <c r="FD110" s="145">
        <f>FE110+FF110+FG110+FH110</f>
        <v>2905</v>
      </c>
      <c r="FE110" s="144">
        <f>FI110+FJ110+FK110</f>
        <v>500</v>
      </c>
      <c r="FF110" s="144">
        <f>FL110++FM110+FN110</f>
        <v>505</v>
      </c>
      <c r="FG110" s="144">
        <f>FO110+FP110+FQ110</f>
        <v>466</v>
      </c>
      <c r="FH110" s="144">
        <f>FR110+FS110+FT110</f>
        <v>1434</v>
      </c>
      <c r="FI110" s="60">
        <v>59</v>
      </c>
      <c r="FJ110" s="60">
        <v>227</v>
      </c>
      <c r="FK110" s="60">
        <v>214</v>
      </c>
      <c r="FL110" s="60">
        <v>309</v>
      </c>
      <c r="FM110" s="60">
        <v>128</v>
      </c>
      <c r="FN110" s="60">
        <v>68</v>
      </c>
      <c r="FO110" s="64">
        <v>123</v>
      </c>
      <c r="FP110" s="64">
        <v>165</v>
      </c>
      <c r="FQ110" s="64">
        <v>178</v>
      </c>
      <c r="FR110" s="64">
        <v>448</v>
      </c>
      <c r="FS110" s="64">
        <v>369</v>
      </c>
      <c r="FT110" s="64">
        <v>617</v>
      </c>
      <c r="FU110" s="164"/>
      <c r="FV110" s="147">
        <f>SUM(FW110:FZ110)</f>
        <v>4870</v>
      </c>
      <c r="FW110" s="143">
        <f>SUM(GA110:GC110)</f>
        <v>702</v>
      </c>
      <c r="FX110" s="143">
        <f>SUM(GD110:GF110)</f>
        <v>219</v>
      </c>
      <c r="FY110" s="143">
        <f>SUM(GG110:GI110)</f>
        <v>1253</v>
      </c>
      <c r="FZ110" s="143">
        <f>SUM(GJ110:GL110)</f>
        <v>2696</v>
      </c>
      <c r="GA110" s="64">
        <v>268</v>
      </c>
      <c r="GB110" s="9">
        <v>282</v>
      </c>
      <c r="GC110" s="60">
        <v>152</v>
      </c>
      <c r="GD110" s="60">
        <v>49</v>
      </c>
      <c r="GE110" s="60">
        <v>120</v>
      </c>
      <c r="GF110" s="60">
        <v>50</v>
      </c>
      <c r="GG110" s="60">
        <v>223</v>
      </c>
      <c r="GH110" s="60">
        <v>313</v>
      </c>
      <c r="GI110" s="60">
        <v>717</v>
      </c>
      <c r="GJ110" s="60">
        <v>897</v>
      </c>
      <c r="GK110" s="60">
        <v>909</v>
      </c>
      <c r="GL110" s="60">
        <v>890</v>
      </c>
      <c r="GM110" s="148"/>
      <c r="GN110" s="149">
        <f>GO110+GP110+GQ110+GR110</f>
        <v>4763</v>
      </c>
      <c r="GO110" s="144">
        <f>SUM(GS110:GU110)</f>
        <v>927.2</v>
      </c>
      <c r="GP110" s="143">
        <f>SUM(GV110:GX110)</f>
        <v>402.2</v>
      </c>
      <c r="GQ110" s="143">
        <f>GY110+GZ110+HA110</f>
        <v>610.2</v>
      </c>
      <c r="GR110" s="143">
        <f>HB110+HC110+HD110</f>
        <v>2823.4</v>
      </c>
      <c r="GS110" s="61">
        <v>538.4</v>
      </c>
      <c r="GT110" s="64">
        <v>200.4</v>
      </c>
      <c r="GU110" s="64">
        <v>188.4</v>
      </c>
      <c r="GV110" s="64">
        <v>134.4</v>
      </c>
      <c r="GW110" s="64">
        <v>133.4</v>
      </c>
      <c r="GX110" s="64">
        <v>134.4</v>
      </c>
      <c r="GY110" s="60">
        <v>183.4</v>
      </c>
      <c r="GZ110" s="61">
        <v>207.4</v>
      </c>
      <c r="HA110" s="60">
        <v>219.4</v>
      </c>
      <c r="HB110" s="64">
        <v>681.4</v>
      </c>
      <c r="HC110" s="167">
        <v>1160.6</v>
      </c>
      <c r="HD110" s="60">
        <v>981.4</v>
      </c>
      <c r="HE110" s="148"/>
      <c r="HF110" s="149">
        <f>HG110+HH110+HI110+HJ110</f>
        <v>3131</v>
      </c>
      <c r="HG110" s="60">
        <f>HK110+HL110+HM110</f>
        <v>773.6</v>
      </c>
      <c r="HH110" s="60">
        <f>HN110+HO110+HP110</f>
        <v>1129.6</v>
      </c>
      <c r="HI110" s="60">
        <f>HQ110+HR110+HS110</f>
        <v>618</v>
      </c>
      <c r="HJ110" s="60">
        <f>HT110+HU110+HV110</f>
        <v>609.8</v>
      </c>
      <c r="HK110" s="64">
        <v>311.8</v>
      </c>
      <c r="HL110" s="9">
        <v>323.8</v>
      </c>
      <c r="HM110" s="60">
        <v>138</v>
      </c>
      <c r="HN110" s="64">
        <v>326.8</v>
      </c>
      <c r="HO110" s="64">
        <v>248.8</v>
      </c>
      <c r="HP110" s="60">
        <v>554</v>
      </c>
      <c r="HQ110" s="61">
        <v>195</v>
      </c>
      <c r="HR110" s="60">
        <v>209</v>
      </c>
      <c r="HS110" s="60">
        <v>214</v>
      </c>
      <c r="HT110" s="60">
        <v>246</v>
      </c>
      <c r="HU110" s="61">
        <v>298.8</v>
      </c>
      <c r="HV110" s="60">
        <v>65</v>
      </c>
      <c r="HW110" s="64"/>
      <c r="HX110" s="149">
        <f t="shared" si="84"/>
        <v>7619</v>
      </c>
      <c r="HY110" s="143">
        <f>IC110+ID110+IE110</f>
        <v>1138.4</v>
      </c>
      <c r="HZ110" s="143">
        <f>IF110+IG110+IH110</f>
        <v>1322.4</v>
      </c>
      <c r="IA110" s="143">
        <f>II110+IJ110+IK110</f>
        <v>2712.4</v>
      </c>
      <c r="IB110" s="143">
        <f>IL110+IM110+IN110</f>
        <v>2445.8</v>
      </c>
      <c r="IC110" s="64">
        <v>422.8</v>
      </c>
      <c r="ID110" s="64">
        <v>372.8</v>
      </c>
      <c r="IE110" s="60">
        <v>342.8</v>
      </c>
      <c r="IF110" s="64">
        <v>429.8</v>
      </c>
      <c r="IG110" s="64">
        <v>464.8</v>
      </c>
      <c r="IH110" s="64">
        <v>427.8</v>
      </c>
      <c r="II110" s="64">
        <v>429.8</v>
      </c>
      <c r="IJ110" s="60">
        <v>1930.8</v>
      </c>
      <c r="IK110" s="60">
        <v>351.8</v>
      </c>
      <c r="IL110" s="60">
        <v>377.8</v>
      </c>
      <c r="IM110" s="60">
        <v>1695.8</v>
      </c>
      <c r="IN110" s="60">
        <v>372.2</v>
      </c>
      <c r="IO110" s="86"/>
      <c r="IP110" s="3"/>
    </row>
    <row r="111" spans="1:250" s="7" customFormat="1" ht="12.75" customHeight="1">
      <c r="A111" s="189" t="s">
        <v>161</v>
      </c>
      <c r="B111" s="180" t="s">
        <v>82</v>
      </c>
      <c r="C111" s="15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56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45"/>
      <c r="BT111" s="61"/>
      <c r="BU111" s="61"/>
      <c r="BV111" s="61"/>
      <c r="BW111" s="61"/>
      <c r="BX111" s="9"/>
      <c r="BY111" s="9"/>
      <c r="BZ111" s="9"/>
      <c r="CA111" s="9"/>
      <c r="CB111" s="9"/>
      <c r="CC111" s="61"/>
      <c r="CD111" s="9"/>
      <c r="CE111" s="9"/>
      <c r="CF111" s="61"/>
      <c r="CG111" s="9"/>
      <c r="CH111" s="9"/>
      <c r="CI111" s="9"/>
      <c r="CJ111" s="145"/>
      <c r="CK111" s="61"/>
      <c r="CL111" s="61"/>
      <c r="CM111" s="61"/>
      <c r="CN111" s="61"/>
      <c r="CO111" s="9"/>
      <c r="CP111" s="158"/>
      <c r="CQ111" s="158"/>
      <c r="CR111" s="9"/>
      <c r="CS111" s="9"/>
      <c r="CT111" s="61"/>
      <c r="CU111" s="61"/>
      <c r="CV111" s="61"/>
      <c r="CW111" s="9"/>
      <c r="CX111" s="61"/>
      <c r="CY111" s="9"/>
      <c r="CZ111" s="9"/>
      <c r="DA111" s="9"/>
      <c r="DB111" s="145"/>
      <c r="DC111" s="144"/>
      <c r="DD111" s="144"/>
      <c r="DE111" s="144"/>
      <c r="DF111" s="144"/>
      <c r="DG111" s="9"/>
      <c r="DH111" s="9"/>
      <c r="DI111" s="9"/>
      <c r="DJ111" s="9"/>
      <c r="DK111" s="9"/>
      <c r="DL111" s="61"/>
      <c r="DM111" s="9"/>
      <c r="DN111" s="9"/>
      <c r="DO111" s="61"/>
      <c r="DP111" s="9"/>
      <c r="DQ111" s="9"/>
      <c r="DR111" s="9"/>
      <c r="DS111" s="9"/>
      <c r="DT111" s="145"/>
      <c r="DU111" s="144"/>
      <c r="DV111" s="144"/>
      <c r="DW111" s="144"/>
      <c r="DX111" s="144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145">
        <f>EM111+EN111+EO111+EP111</f>
        <v>3555</v>
      </c>
      <c r="EM111" s="144">
        <f>EQ111+ER111+ES111</f>
        <v>231</v>
      </c>
      <c r="EN111" s="144">
        <f>ET111+EU111+EV111</f>
        <v>1000</v>
      </c>
      <c r="EO111" s="144">
        <f>EW111+EX111+EY111</f>
        <v>500</v>
      </c>
      <c r="EP111" s="144">
        <f>EZ111+FA111+FB111</f>
        <v>1824</v>
      </c>
      <c r="EQ111" s="9">
        <v>0</v>
      </c>
      <c r="ER111" s="9">
        <v>0</v>
      </c>
      <c r="ES111" s="9">
        <v>231</v>
      </c>
      <c r="ET111" s="9">
        <v>1000</v>
      </c>
      <c r="EU111" s="9">
        <v>0</v>
      </c>
      <c r="EV111" s="9">
        <v>0</v>
      </c>
      <c r="EW111" s="9">
        <v>0</v>
      </c>
      <c r="EX111" s="9">
        <v>0</v>
      </c>
      <c r="EY111" s="9">
        <v>500</v>
      </c>
      <c r="EZ111" s="9">
        <v>1124</v>
      </c>
      <c r="FA111" s="9">
        <v>400</v>
      </c>
      <c r="FB111" s="9">
        <v>300</v>
      </c>
      <c r="FC111" s="9"/>
      <c r="FD111" s="171">
        <f>FE111+FF111+FG111+FH111</f>
        <v>4528</v>
      </c>
      <c r="FE111" s="144">
        <f>FI111+FJ111+FK111</f>
        <v>1318</v>
      </c>
      <c r="FF111" s="144">
        <f>FL111++FM111+FN111</f>
        <v>990</v>
      </c>
      <c r="FG111" s="144">
        <f>FO111+FP111+FQ111</f>
        <v>1076</v>
      </c>
      <c r="FH111" s="144">
        <f>FR111+FS111+FT111</f>
        <v>1144</v>
      </c>
      <c r="FI111" s="61">
        <v>218</v>
      </c>
      <c r="FJ111" s="61">
        <v>500</v>
      </c>
      <c r="FK111" s="61">
        <v>600</v>
      </c>
      <c r="FL111" s="61">
        <v>0</v>
      </c>
      <c r="FM111" s="61">
        <v>700</v>
      </c>
      <c r="FN111" s="61">
        <v>290</v>
      </c>
      <c r="FO111" s="9">
        <v>0</v>
      </c>
      <c r="FP111" s="9">
        <v>804</v>
      </c>
      <c r="FQ111" s="9">
        <v>272</v>
      </c>
      <c r="FR111" s="9">
        <v>113</v>
      </c>
      <c r="FS111" s="9">
        <v>464</v>
      </c>
      <c r="FT111" s="9">
        <v>567</v>
      </c>
      <c r="FU111" s="160"/>
      <c r="FV111" s="147">
        <f>SUM(FW111:FZ111)</f>
        <v>0</v>
      </c>
      <c r="FW111" s="143">
        <f>SUM(GA111:GC111)</f>
        <v>0</v>
      </c>
      <c r="FX111" s="143">
        <f>SUM(GD111:GF111)</f>
        <v>0</v>
      </c>
      <c r="FY111" s="143">
        <f>SUM(GG111:GI111)</f>
        <v>0</v>
      </c>
      <c r="FZ111" s="143">
        <f>SUM(GJ111:GL111)</f>
        <v>0</v>
      </c>
      <c r="GA111" s="9">
        <v>0</v>
      </c>
      <c r="GB111" s="9">
        <v>0</v>
      </c>
      <c r="GC111" s="60">
        <v>0</v>
      </c>
      <c r="GD111" s="60"/>
      <c r="GE111" s="60"/>
      <c r="GF111" s="60"/>
      <c r="GG111" s="60"/>
      <c r="GH111" s="60"/>
      <c r="GI111" s="60"/>
      <c r="GJ111" s="60"/>
      <c r="GK111" s="60"/>
      <c r="GL111" s="61">
        <v>0</v>
      </c>
      <c r="GM111" s="148"/>
      <c r="GN111" s="149">
        <f>GO111+GP111+GQ111+GR111</f>
        <v>628</v>
      </c>
      <c r="GO111" s="143">
        <f>SUM(GS111:GU111)</f>
        <v>182</v>
      </c>
      <c r="GP111" s="143">
        <f>SUM(GV111:GX111)</f>
        <v>132</v>
      </c>
      <c r="GQ111" s="143">
        <f>GY111+GZ111+HA111</f>
        <v>132</v>
      </c>
      <c r="GR111" s="143">
        <f>HB111+HC111+HD111</f>
        <v>182</v>
      </c>
      <c r="GS111" s="61">
        <v>44</v>
      </c>
      <c r="GT111" s="9">
        <v>94</v>
      </c>
      <c r="GU111" s="9">
        <v>44</v>
      </c>
      <c r="GV111" s="9">
        <v>44</v>
      </c>
      <c r="GW111" s="9">
        <v>44</v>
      </c>
      <c r="GX111" s="172">
        <v>44</v>
      </c>
      <c r="GY111" s="163">
        <v>44</v>
      </c>
      <c r="GZ111" s="61">
        <v>44</v>
      </c>
      <c r="HA111" s="9">
        <v>44</v>
      </c>
      <c r="HB111" s="9">
        <v>44</v>
      </c>
      <c r="HC111" s="161">
        <v>94</v>
      </c>
      <c r="HD111" s="60">
        <v>44</v>
      </c>
      <c r="HE111" s="148"/>
      <c r="HF111" s="149">
        <f>HG111+HH111+HI111+HJ111</f>
        <v>5442</v>
      </c>
      <c r="HG111" s="60">
        <f>HK111+HL111+HM111</f>
        <v>1100</v>
      </c>
      <c r="HH111" s="60">
        <f>HN111+HO111+HP111</f>
        <v>1209</v>
      </c>
      <c r="HI111" s="60">
        <f>HQ111+HR111+HS111</f>
        <v>1530</v>
      </c>
      <c r="HJ111" s="60">
        <f>HT111+HU111+HV111</f>
        <v>1603</v>
      </c>
      <c r="HK111" s="9">
        <v>300</v>
      </c>
      <c r="HL111" s="9">
        <v>400</v>
      </c>
      <c r="HM111" s="60">
        <v>400</v>
      </c>
      <c r="HN111" s="9">
        <v>409</v>
      </c>
      <c r="HO111" s="9">
        <v>400</v>
      </c>
      <c r="HP111" s="60">
        <v>400</v>
      </c>
      <c r="HQ111" s="61">
        <v>400</v>
      </c>
      <c r="HR111" s="60">
        <v>550</v>
      </c>
      <c r="HS111" s="60">
        <v>580</v>
      </c>
      <c r="HT111" s="60">
        <v>405</v>
      </c>
      <c r="HU111" s="60">
        <v>466</v>
      </c>
      <c r="HV111" s="60">
        <v>732</v>
      </c>
      <c r="HW111" s="9"/>
      <c r="HX111" s="149">
        <f t="shared" si="84"/>
        <v>18757</v>
      </c>
      <c r="HY111" s="143">
        <f>IC111+ID111+IE111</f>
        <v>4627</v>
      </c>
      <c r="HZ111" s="143">
        <f>IF111+IG111+IH111</f>
        <v>4684</v>
      </c>
      <c r="IA111" s="143">
        <f>II111+IJ111+IK111</f>
        <v>4621</v>
      </c>
      <c r="IB111" s="143">
        <f>IL111+IM111+IN111</f>
        <v>4825</v>
      </c>
      <c r="IC111" s="9">
        <v>1509</v>
      </c>
      <c r="ID111" s="9">
        <v>1509</v>
      </c>
      <c r="IE111" s="60">
        <v>1609</v>
      </c>
      <c r="IF111" s="9">
        <v>1666</v>
      </c>
      <c r="IG111" s="9">
        <v>1509</v>
      </c>
      <c r="IH111" s="9">
        <v>1509</v>
      </c>
      <c r="II111" s="9">
        <v>1509</v>
      </c>
      <c r="IJ111" s="60">
        <v>1513</v>
      </c>
      <c r="IK111" s="60">
        <v>1599</v>
      </c>
      <c r="IL111" s="60">
        <v>1694</v>
      </c>
      <c r="IM111" s="60">
        <v>1602</v>
      </c>
      <c r="IN111" s="60">
        <v>1529</v>
      </c>
      <c r="IO111" s="86"/>
      <c r="IP111" s="3"/>
    </row>
    <row r="112" spans="1:250" ht="12.75" customHeight="1">
      <c r="A112" s="189" t="s">
        <v>35</v>
      </c>
      <c r="B112" s="175" t="s">
        <v>32</v>
      </c>
      <c r="C112" s="140">
        <f>D112+E112+F112+G112</f>
        <v>61800</v>
      </c>
      <c r="D112" s="64">
        <f>H112+I112+J112</f>
        <v>12000</v>
      </c>
      <c r="E112" s="64">
        <f>K112+L112+M112</f>
        <v>26800</v>
      </c>
      <c r="F112" s="64">
        <f>N112+O112+P112</f>
        <v>16000</v>
      </c>
      <c r="G112" s="64">
        <f>Q112+R112+S112</f>
        <v>7000</v>
      </c>
      <c r="H112" s="60">
        <v>12000</v>
      </c>
      <c r="I112" s="60">
        <v>0</v>
      </c>
      <c r="J112" s="60">
        <v>0</v>
      </c>
      <c r="K112" s="60">
        <v>10000</v>
      </c>
      <c r="L112" s="60">
        <v>6800</v>
      </c>
      <c r="M112" s="60">
        <v>10000</v>
      </c>
      <c r="N112" s="60">
        <v>0</v>
      </c>
      <c r="O112" s="60">
        <v>6000</v>
      </c>
      <c r="P112" s="60">
        <v>10000</v>
      </c>
      <c r="Q112" s="60">
        <v>7000</v>
      </c>
      <c r="R112" s="60">
        <v>0</v>
      </c>
      <c r="S112" s="60">
        <v>0</v>
      </c>
      <c r="T112" s="141">
        <f>SUM(U112:X112)</f>
        <v>45900</v>
      </c>
      <c r="U112" s="60">
        <f>SUM(Y112:AA112)</f>
        <v>15400</v>
      </c>
      <c r="V112" s="60">
        <f>SUM(AB112:AD112)</f>
        <v>11300</v>
      </c>
      <c r="W112" s="60">
        <f>SUM(AE112:AG112)</f>
        <v>7200</v>
      </c>
      <c r="X112" s="60">
        <f>SUM(AH112:AJ112)</f>
        <v>12000</v>
      </c>
      <c r="Y112" s="60">
        <v>5000</v>
      </c>
      <c r="Z112" s="60">
        <v>5400</v>
      </c>
      <c r="AA112" s="60">
        <v>5000</v>
      </c>
      <c r="AB112" s="60">
        <v>5600</v>
      </c>
      <c r="AC112" s="60">
        <v>5100</v>
      </c>
      <c r="AD112" s="60">
        <v>600</v>
      </c>
      <c r="AE112" s="60">
        <v>2200</v>
      </c>
      <c r="AF112" s="60">
        <v>3200</v>
      </c>
      <c r="AG112" s="60">
        <v>1800</v>
      </c>
      <c r="AH112" s="60">
        <v>2100</v>
      </c>
      <c r="AI112" s="60">
        <v>5200</v>
      </c>
      <c r="AJ112" s="60">
        <v>4700</v>
      </c>
      <c r="AK112" s="141">
        <f>SUM(AL112:AO112)</f>
        <v>60056</v>
      </c>
      <c r="AL112" s="60">
        <f>SUM(AP112:AR112)</f>
        <v>10174</v>
      </c>
      <c r="AM112" s="60">
        <f>SUM(AS112:AU112)</f>
        <v>12963</v>
      </c>
      <c r="AN112" s="60">
        <f>SUM(AV112:AX112)</f>
        <v>17068</v>
      </c>
      <c r="AO112" s="60">
        <f>SUM(AY112:BA112)</f>
        <v>19851</v>
      </c>
      <c r="AP112" s="60">
        <v>3412</v>
      </c>
      <c r="AQ112" s="60">
        <v>4823</v>
      </c>
      <c r="AR112" s="60">
        <v>1939</v>
      </c>
      <c r="AS112" s="60">
        <v>2968</v>
      </c>
      <c r="AT112" s="60">
        <v>4995</v>
      </c>
      <c r="AU112" s="60">
        <v>5000</v>
      </c>
      <c r="AV112" s="60">
        <v>5563</v>
      </c>
      <c r="AW112" s="60">
        <v>5663</v>
      </c>
      <c r="AX112" s="60">
        <v>5842</v>
      </c>
      <c r="AY112" s="60">
        <v>6161</v>
      </c>
      <c r="AZ112" s="60">
        <v>5888</v>
      </c>
      <c r="BA112" s="60">
        <v>7802</v>
      </c>
      <c r="BB112" s="141">
        <f>BC112+BD112+BE112+BF112</f>
        <v>37904</v>
      </c>
      <c r="BC112" s="60">
        <f>BG112+BH112+BI112</f>
        <v>12576</v>
      </c>
      <c r="BD112" s="60">
        <f>BJ112+BK112+BL112</f>
        <v>4234</v>
      </c>
      <c r="BE112" s="64">
        <f>BM112+BN112+BO112</f>
        <v>5782</v>
      </c>
      <c r="BF112" s="60">
        <f>BP112+BQ112+BR112</f>
        <v>15312</v>
      </c>
      <c r="BG112" s="60">
        <v>5750</v>
      </c>
      <c r="BH112" s="60">
        <v>4048</v>
      </c>
      <c r="BI112" s="60">
        <v>2778</v>
      </c>
      <c r="BJ112" s="60">
        <v>1429</v>
      </c>
      <c r="BK112" s="60">
        <v>1416</v>
      </c>
      <c r="BL112" s="60">
        <v>1389</v>
      </c>
      <c r="BM112" s="60">
        <v>791</v>
      </c>
      <c r="BN112" s="60">
        <v>1844</v>
      </c>
      <c r="BO112" s="60">
        <v>3147</v>
      </c>
      <c r="BP112" s="60">
        <v>4750</v>
      </c>
      <c r="BQ112" s="60">
        <v>4977</v>
      </c>
      <c r="BR112" s="60">
        <v>5585</v>
      </c>
      <c r="BS112" s="141">
        <f>BT112+BU112+BV112+BW112</f>
        <v>39711</v>
      </c>
      <c r="BT112" s="60">
        <f>BX112+BY112+BZ112</f>
        <v>14357</v>
      </c>
      <c r="BU112" s="60">
        <f>CA112+CB112+CC112</f>
        <v>2832</v>
      </c>
      <c r="BV112" s="60">
        <f>CD112+CE112+CF112</f>
        <v>9378</v>
      </c>
      <c r="BW112" s="60">
        <f>CG112+CH112+CI112</f>
        <v>13144</v>
      </c>
      <c r="BX112" s="60">
        <v>6485</v>
      </c>
      <c r="BY112" s="60">
        <v>5648</v>
      </c>
      <c r="BZ112" s="60">
        <v>2224</v>
      </c>
      <c r="CA112" s="60">
        <v>543</v>
      </c>
      <c r="CB112" s="60">
        <v>894</v>
      </c>
      <c r="CC112" s="60">
        <v>1395</v>
      </c>
      <c r="CD112" s="60">
        <v>1027</v>
      </c>
      <c r="CE112" s="60">
        <v>4046</v>
      </c>
      <c r="CF112" s="60">
        <v>4305</v>
      </c>
      <c r="CG112" s="60">
        <v>5370</v>
      </c>
      <c r="CH112" s="60">
        <v>5453</v>
      </c>
      <c r="CI112" s="60">
        <v>2321</v>
      </c>
      <c r="CJ112" s="141">
        <f>CK112+CL112+CM112+CN112</f>
        <v>34255</v>
      </c>
      <c r="CK112" s="60">
        <f>CO112+CP112+CQ112</f>
        <v>8716</v>
      </c>
      <c r="CL112" s="60">
        <f>CR112+CS112+CT112</f>
        <v>6432</v>
      </c>
      <c r="CM112" s="60">
        <f>CU112+CV112+CW112</f>
        <v>1895</v>
      </c>
      <c r="CN112" s="60">
        <f>CX112+CY112+CZ112</f>
        <v>17212</v>
      </c>
      <c r="CO112" s="60">
        <v>4491</v>
      </c>
      <c r="CP112" s="142">
        <v>1909</v>
      </c>
      <c r="CQ112" s="142">
        <v>2316</v>
      </c>
      <c r="CR112" s="60">
        <v>3107</v>
      </c>
      <c r="CS112" s="60">
        <v>1631</v>
      </c>
      <c r="CT112" s="60">
        <v>1694</v>
      </c>
      <c r="CU112" s="60">
        <v>921</v>
      </c>
      <c r="CV112" s="60">
        <v>702</v>
      </c>
      <c r="CW112" s="60">
        <v>272</v>
      </c>
      <c r="CX112" s="60">
        <v>8299</v>
      </c>
      <c r="CY112" s="60">
        <v>4245</v>
      </c>
      <c r="CZ112" s="60">
        <v>4668</v>
      </c>
      <c r="DA112" s="60"/>
      <c r="DB112" s="141">
        <f>DC112+DD112+DE112+DF112</f>
        <v>24062</v>
      </c>
      <c r="DC112" s="143">
        <f>DG112+DH112+DI112</f>
        <v>4771</v>
      </c>
      <c r="DD112" s="143">
        <f>DJ112+DK112+DL112</f>
        <v>1662</v>
      </c>
      <c r="DE112" s="143">
        <f>DM112+DN112+DO112</f>
        <v>6616</v>
      </c>
      <c r="DF112" s="143">
        <f>DP112+DQ112+DR112</f>
        <v>11013</v>
      </c>
      <c r="DG112" s="60">
        <v>2833</v>
      </c>
      <c r="DH112" s="60">
        <v>456</v>
      </c>
      <c r="DI112" s="60">
        <v>1482</v>
      </c>
      <c r="DJ112" s="60">
        <v>1082</v>
      </c>
      <c r="DK112" s="60">
        <v>205</v>
      </c>
      <c r="DL112" s="60">
        <v>375</v>
      </c>
      <c r="DM112" s="60">
        <v>1422</v>
      </c>
      <c r="DN112" s="60">
        <v>1695</v>
      </c>
      <c r="DO112" s="60">
        <v>3499</v>
      </c>
      <c r="DP112" s="60">
        <v>3935</v>
      </c>
      <c r="DQ112" s="60">
        <v>3148</v>
      </c>
      <c r="DR112" s="60">
        <v>3930</v>
      </c>
      <c r="DS112" s="60"/>
      <c r="DT112" s="141">
        <f>DU112+DV112+DW112+DX112</f>
        <v>12481</v>
      </c>
      <c r="DU112" s="143">
        <f>DY112+DZ112+EA112</f>
        <v>3033</v>
      </c>
      <c r="DV112" s="143">
        <f>EB112+EC112+ED112</f>
        <v>1185</v>
      </c>
      <c r="DW112" s="143">
        <f>EE112+EF112+EG112</f>
        <v>2756</v>
      </c>
      <c r="DX112" s="143">
        <f>EH112+EI112+EJ112</f>
        <v>5507</v>
      </c>
      <c r="DY112" s="60">
        <v>1399</v>
      </c>
      <c r="DZ112" s="60">
        <v>1034</v>
      </c>
      <c r="EA112" s="60">
        <v>600</v>
      </c>
      <c r="EB112" s="60">
        <v>741</v>
      </c>
      <c r="EC112" s="60">
        <v>203</v>
      </c>
      <c r="ED112" s="60">
        <v>241</v>
      </c>
      <c r="EE112" s="60">
        <v>390</v>
      </c>
      <c r="EF112" s="60">
        <v>981</v>
      </c>
      <c r="EG112" s="60">
        <v>1385</v>
      </c>
      <c r="EH112" s="60">
        <v>2337</v>
      </c>
      <c r="EI112" s="60">
        <v>2169</v>
      </c>
      <c r="EJ112" s="60">
        <v>1001</v>
      </c>
      <c r="EK112" s="60"/>
      <c r="EL112" s="141">
        <f>EM112+EN112+EO112+EP112</f>
        <v>9083</v>
      </c>
      <c r="EM112" s="144">
        <f>EQ112+ER112+ES112</f>
        <v>2220</v>
      </c>
      <c r="EN112" s="144">
        <f>ET112+EU112+EV112</f>
        <v>1327</v>
      </c>
      <c r="EO112" s="144">
        <f>EW112+EX112+EY112</f>
        <v>1357</v>
      </c>
      <c r="EP112" s="144">
        <f>EZ112+FA112+FB112</f>
        <v>4179</v>
      </c>
      <c r="EQ112" s="60">
        <v>808</v>
      </c>
      <c r="ER112" s="60">
        <v>729</v>
      </c>
      <c r="ES112" s="60">
        <v>683</v>
      </c>
      <c r="ET112" s="60">
        <v>572</v>
      </c>
      <c r="EU112" s="60">
        <v>384</v>
      </c>
      <c r="EV112" s="60">
        <v>371</v>
      </c>
      <c r="EW112" s="60">
        <v>351</v>
      </c>
      <c r="EX112" s="60">
        <v>439</v>
      </c>
      <c r="EY112" s="60">
        <v>567</v>
      </c>
      <c r="EZ112" s="60">
        <v>703</v>
      </c>
      <c r="FA112" s="61">
        <v>1469</v>
      </c>
      <c r="FB112" s="60">
        <v>2007</v>
      </c>
      <c r="FC112" s="60"/>
      <c r="FD112" s="145">
        <f>FE112+FF112+FG112+FH112</f>
        <v>3203</v>
      </c>
      <c r="FE112" s="144">
        <f>FI112+FJ112+FK112</f>
        <v>507</v>
      </c>
      <c r="FF112" s="144">
        <f>FL112++FM112+FN112</f>
        <v>583</v>
      </c>
      <c r="FG112" s="144">
        <f>FO112+FP112+FQ112</f>
        <v>1059</v>
      </c>
      <c r="FH112" s="144">
        <f>FR112+FS112+FT112</f>
        <v>1054</v>
      </c>
      <c r="FI112" s="60">
        <v>120</v>
      </c>
      <c r="FJ112" s="60">
        <v>114</v>
      </c>
      <c r="FK112" s="60">
        <v>273</v>
      </c>
      <c r="FL112" s="60">
        <v>281</v>
      </c>
      <c r="FM112" s="60">
        <v>157</v>
      </c>
      <c r="FN112" s="60">
        <v>145</v>
      </c>
      <c r="FO112" s="60">
        <v>781</v>
      </c>
      <c r="FP112" s="60">
        <v>140</v>
      </c>
      <c r="FQ112" s="60">
        <v>138</v>
      </c>
      <c r="FR112" s="60">
        <v>183</v>
      </c>
      <c r="FS112" s="60">
        <v>197</v>
      </c>
      <c r="FT112" s="60">
        <v>674</v>
      </c>
      <c r="FU112" s="148"/>
      <c r="FV112" s="147">
        <f>SUM(FW112:FZ112)</f>
        <v>4514</v>
      </c>
      <c r="FW112" s="143">
        <f>SUM(GA112:GC112)</f>
        <v>691</v>
      </c>
      <c r="FX112" s="143">
        <f>SUM(GD112:GF112)</f>
        <v>483</v>
      </c>
      <c r="FY112" s="143">
        <f>SUM(GG112:GI112)</f>
        <v>502</v>
      </c>
      <c r="FZ112" s="143">
        <f>SUM(GJ112:GL112)</f>
        <v>2838</v>
      </c>
      <c r="GA112" s="60">
        <v>156</v>
      </c>
      <c r="GB112" s="61">
        <v>258</v>
      </c>
      <c r="GC112" s="60">
        <v>277</v>
      </c>
      <c r="GD112" s="60">
        <v>161</v>
      </c>
      <c r="GE112" s="60">
        <v>154</v>
      </c>
      <c r="GF112" s="60">
        <v>168</v>
      </c>
      <c r="GG112" s="60">
        <v>168</v>
      </c>
      <c r="GH112" s="60">
        <v>157</v>
      </c>
      <c r="GI112" s="60">
        <v>177</v>
      </c>
      <c r="GJ112" s="61">
        <v>749</v>
      </c>
      <c r="GK112" s="61">
        <v>758</v>
      </c>
      <c r="GL112" s="61">
        <v>1331</v>
      </c>
      <c r="GM112" s="148"/>
      <c r="GN112" s="149">
        <f>GO112+GP112+GQ112+GR112</f>
        <v>4990</v>
      </c>
      <c r="GO112" s="143">
        <f>SUM(GS112:GU112)</f>
        <v>1362.1</v>
      </c>
      <c r="GP112" s="143">
        <f>SUM(GV112:GX112)</f>
        <v>709.3</v>
      </c>
      <c r="GQ112" s="143">
        <f>GY112+GZ112+HA112</f>
        <v>449.3</v>
      </c>
      <c r="GR112" s="143">
        <f>HB112+HC112+HD112</f>
        <v>2469.3</v>
      </c>
      <c r="GS112" s="61">
        <v>744.1</v>
      </c>
      <c r="GT112" s="60">
        <v>356.9</v>
      </c>
      <c r="GU112" s="60">
        <v>261.1</v>
      </c>
      <c r="GV112" s="60">
        <v>183.1</v>
      </c>
      <c r="GW112" s="61">
        <v>245.1</v>
      </c>
      <c r="GX112" s="60">
        <v>281.1</v>
      </c>
      <c r="GY112" s="60">
        <v>154.1</v>
      </c>
      <c r="GZ112" s="61">
        <v>154.1</v>
      </c>
      <c r="HA112" s="60">
        <v>141.1</v>
      </c>
      <c r="HB112" s="60">
        <v>1642.1</v>
      </c>
      <c r="HC112" s="150">
        <v>594.1</v>
      </c>
      <c r="HD112" s="60">
        <v>233.1</v>
      </c>
      <c r="HE112" s="148"/>
      <c r="HF112" s="149">
        <f>HG112+HH112+HI112+HJ112</f>
        <v>3175</v>
      </c>
      <c r="HG112" s="60">
        <f>HK112+HL112+HM112</f>
        <v>593</v>
      </c>
      <c r="HH112" s="60">
        <f>HN112+HO112+HP112</f>
        <v>686.4</v>
      </c>
      <c r="HI112" s="60">
        <f>HQ112+HR112+HS112</f>
        <v>964</v>
      </c>
      <c r="HJ112" s="60">
        <f>HT112+HU112+HV112</f>
        <v>931.6</v>
      </c>
      <c r="HK112" s="60">
        <v>219</v>
      </c>
      <c r="HL112" s="60">
        <v>171</v>
      </c>
      <c r="HM112" s="60">
        <v>203</v>
      </c>
      <c r="HN112" s="60">
        <v>162</v>
      </c>
      <c r="HO112" s="60">
        <v>275.8</v>
      </c>
      <c r="HP112" s="60">
        <v>248.6</v>
      </c>
      <c r="HQ112" s="61">
        <v>180</v>
      </c>
      <c r="HR112" s="60">
        <v>492</v>
      </c>
      <c r="HS112" s="60">
        <v>292</v>
      </c>
      <c r="HT112" s="60">
        <v>592</v>
      </c>
      <c r="HU112" s="60">
        <v>165.6</v>
      </c>
      <c r="HV112" s="60">
        <v>174</v>
      </c>
      <c r="HW112" s="151"/>
      <c r="HX112" s="149">
        <f t="shared" si="84"/>
        <v>1941</v>
      </c>
      <c r="HY112" s="143">
        <f>IC112+ID112+IE112</f>
        <v>595</v>
      </c>
      <c r="HZ112" s="143">
        <f>IF112+IG112+IH112</f>
        <v>274</v>
      </c>
      <c r="IA112" s="143">
        <f>II112+IJ112+IK112</f>
        <v>782</v>
      </c>
      <c r="IB112" s="143">
        <f>IL112+IM112+IN112</f>
        <v>290</v>
      </c>
      <c r="IC112" s="60">
        <v>258</v>
      </c>
      <c r="ID112" s="60">
        <v>148</v>
      </c>
      <c r="IE112" s="60">
        <v>189</v>
      </c>
      <c r="IF112" s="60">
        <v>138</v>
      </c>
      <c r="IG112" s="60">
        <v>67</v>
      </c>
      <c r="IH112" s="60">
        <v>69</v>
      </c>
      <c r="II112" s="60">
        <v>567</v>
      </c>
      <c r="IJ112" s="60">
        <v>74</v>
      </c>
      <c r="IK112" s="60">
        <v>141</v>
      </c>
      <c r="IL112" s="60">
        <v>72</v>
      </c>
      <c r="IM112" s="60">
        <v>73</v>
      </c>
      <c r="IN112" s="60">
        <v>145</v>
      </c>
      <c r="IO112" s="86"/>
      <c r="IP112" s="3"/>
    </row>
    <row r="113" spans="1:249" s="11" customFormat="1" ht="12.75" customHeight="1">
      <c r="A113" s="189"/>
      <c r="B113" s="175"/>
      <c r="C113" s="14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155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15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155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141"/>
      <c r="BT113" s="60"/>
      <c r="BU113" s="60"/>
      <c r="BV113" s="60"/>
      <c r="BW113" s="60"/>
      <c r="BX113" s="64"/>
      <c r="BY113" s="64"/>
      <c r="BZ113" s="64"/>
      <c r="CA113" s="64"/>
      <c r="CB113" s="64"/>
      <c r="CC113" s="60"/>
      <c r="CD113" s="64"/>
      <c r="CE113" s="64"/>
      <c r="CF113" s="60"/>
      <c r="CG113" s="64"/>
      <c r="CH113" s="64"/>
      <c r="CI113" s="64"/>
      <c r="CJ113" s="141"/>
      <c r="CK113" s="60"/>
      <c r="CL113" s="60"/>
      <c r="CM113" s="60"/>
      <c r="CN113" s="60"/>
      <c r="CO113" s="64"/>
      <c r="CP113" s="170"/>
      <c r="CQ113" s="170"/>
      <c r="CR113" s="64"/>
      <c r="CS113" s="64"/>
      <c r="CT113" s="60"/>
      <c r="CU113" s="60"/>
      <c r="CV113" s="60"/>
      <c r="CW113" s="64"/>
      <c r="CX113" s="60"/>
      <c r="CY113" s="64"/>
      <c r="CZ113" s="64"/>
      <c r="DA113" s="64"/>
      <c r="DB113" s="141"/>
      <c r="DC113" s="143"/>
      <c r="DD113" s="143"/>
      <c r="DE113" s="143"/>
      <c r="DF113" s="143"/>
      <c r="DG113" s="64"/>
      <c r="DH113" s="64"/>
      <c r="DI113" s="64"/>
      <c r="DJ113" s="64"/>
      <c r="DK113" s="64"/>
      <c r="DL113" s="60"/>
      <c r="DM113" s="64"/>
      <c r="DN113" s="64"/>
      <c r="DO113" s="60"/>
      <c r="DP113" s="64"/>
      <c r="DQ113" s="64"/>
      <c r="DR113" s="64"/>
      <c r="DS113" s="64"/>
      <c r="DT113" s="141"/>
      <c r="DU113" s="143"/>
      <c r="DV113" s="143"/>
      <c r="DW113" s="143"/>
      <c r="DX113" s="143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141"/>
      <c r="EM113" s="144"/>
      <c r="EN113" s="144"/>
      <c r="EO113" s="144"/>
      <c r="EP113" s="14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9"/>
      <c r="FB113" s="64"/>
      <c r="FC113" s="64"/>
      <c r="FD113" s="145"/>
      <c r="FE113" s="144"/>
      <c r="FF113" s="144"/>
      <c r="FG113" s="144"/>
      <c r="FH113" s="14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164"/>
      <c r="FV113" s="147"/>
      <c r="FW113" s="143"/>
      <c r="FX113" s="143"/>
      <c r="FY113" s="143"/>
      <c r="FZ113" s="143"/>
      <c r="GA113" s="64"/>
      <c r="GB113" s="9"/>
      <c r="GC113" s="64"/>
      <c r="GD113" s="64"/>
      <c r="GE113" s="60"/>
      <c r="GF113" s="64"/>
      <c r="GG113" s="64"/>
      <c r="GH113" s="64"/>
      <c r="GI113" s="64"/>
      <c r="GJ113" s="64"/>
      <c r="GK113" s="64"/>
      <c r="GL113" s="64"/>
      <c r="GM113" s="148"/>
      <c r="GN113" s="149"/>
      <c r="GO113" s="143"/>
      <c r="GP113" s="143"/>
      <c r="GQ113" s="143"/>
      <c r="GR113" s="143"/>
      <c r="GS113" s="61"/>
      <c r="GT113" s="64"/>
      <c r="GU113" s="64"/>
      <c r="GV113" s="64"/>
      <c r="GW113" s="64"/>
      <c r="GX113" s="64"/>
      <c r="GY113" s="60"/>
      <c r="GZ113" s="9"/>
      <c r="HA113" s="60"/>
      <c r="HB113" s="9"/>
      <c r="HC113" s="161"/>
      <c r="HD113" s="64"/>
      <c r="HE113" s="164"/>
      <c r="HF113" s="149"/>
      <c r="HG113" s="60"/>
      <c r="HH113" s="60"/>
      <c r="HI113" s="60"/>
      <c r="HJ113" s="60"/>
      <c r="HK113" s="64"/>
      <c r="HL113" s="64"/>
      <c r="HM113" s="60"/>
      <c r="HN113" s="64"/>
      <c r="HO113" s="64"/>
      <c r="HP113" s="60"/>
      <c r="HQ113" s="61"/>
      <c r="HR113" s="60"/>
      <c r="HS113" s="60"/>
      <c r="HT113" s="60"/>
      <c r="HU113" s="60"/>
      <c r="HV113" s="60"/>
      <c r="HW113" s="64"/>
      <c r="HX113" s="149"/>
      <c r="HY113" s="143"/>
      <c r="HZ113" s="143"/>
      <c r="IA113" s="143"/>
      <c r="IB113" s="143"/>
      <c r="IC113" s="64"/>
      <c r="ID113" s="64"/>
      <c r="IE113" s="60"/>
      <c r="IF113" s="64"/>
      <c r="IG113" s="64"/>
      <c r="IH113" s="64"/>
      <c r="II113" s="64"/>
      <c r="IJ113" s="60"/>
      <c r="IK113" s="60"/>
      <c r="IL113" s="60"/>
      <c r="IM113" s="60"/>
      <c r="IN113" s="60"/>
      <c r="IO113" s="86"/>
    </row>
    <row r="114" spans="1:249" s="7" customFormat="1" ht="24.75" customHeight="1">
      <c r="A114" s="197" t="s">
        <v>188</v>
      </c>
      <c r="B114" s="188"/>
      <c r="C114" s="15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6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56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45"/>
      <c r="BT114" s="61"/>
      <c r="BU114" s="61"/>
      <c r="BV114" s="61"/>
      <c r="BW114" s="61"/>
      <c r="BX114" s="9"/>
      <c r="BY114" s="9"/>
      <c r="BZ114" s="9"/>
      <c r="CA114" s="9"/>
      <c r="CB114" s="9"/>
      <c r="CC114" s="61"/>
      <c r="CD114" s="9"/>
      <c r="CE114" s="9"/>
      <c r="CF114" s="61"/>
      <c r="CG114" s="9"/>
      <c r="CH114" s="9"/>
      <c r="CI114" s="9"/>
      <c r="CJ114" s="145"/>
      <c r="CK114" s="61"/>
      <c r="CL114" s="61"/>
      <c r="CM114" s="61"/>
      <c r="CN114" s="61"/>
      <c r="CO114" s="9"/>
      <c r="CP114" s="158"/>
      <c r="CQ114" s="158"/>
      <c r="CR114" s="9"/>
      <c r="CS114" s="9"/>
      <c r="CT114" s="61"/>
      <c r="CU114" s="61"/>
      <c r="CV114" s="61"/>
      <c r="CW114" s="9"/>
      <c r="CX114" s="61"/>
      <c r="CY114" s="9"/>
      <c r="CZ114" s="9"/>
      <c r="DA114" s="9"/>
      <c r="DB114" s="145"/>
      <c r="DC114" s="144"/>
      <c r="DD114" s="144"/>
      <c r="DE114" s="144"/>
      <c r="DF114" s="144"/>
      <c r="DG114" s="9"/>
      <c r="DH114" s="9"/>
      <c r="DI114" s="9"/>
      <c r="DJ114" s="9"/>
      <c r="DK114" s="9"/>
      <c r="DL114" s="61"/>
      <c r="DM114" s="9"/>
      <c r="DN114" s="9"/>
      <c r="DO114" s="61"/>
      <c r="DP114" s="9"/>
      <c r="DQ114" s="9"/>
      <c r="DR114" s="9"/>
      <c r="DS114" s="9"/>
      <c r="DT114" s="145"/>
      <c r="DU114" s="144"/>
      <c r="DV114" s="144"/>
      <c r="DW114" s="144"/>
      <c r="DX114" s="144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145"/>
      <c r="EM114" s="144"/>
      <c r="EN114" s="144"/>
      <c r="EO114" s="144"/>
      <c r="EP114" s="144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145"/>
      <c r="FE114" s="144"/>
      <c r="FF114" s="144"/>
      <c r="FG114" s="144"/>
      <c r="FH114" s="144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160"/>
      <c r="FV114" s="147"/>
      <c r="FW114" s="143"/>
      <c r="FX114" s="143"/>
      <c r="FY114" s="143"/>
      <c r="FZ114" s="143"/>
      <c r="GA114" s="9"/>
      <c r="GB114" s="9"/>
      <c r="GC114" s="9"/>
      <c r="GD114" s="9"/>
      <c r="GE114" s="60"/>
      <c r="GF114" s="9"/>
      <c r="GG114" s="9"/>
      <c r="GH114" s="9"/>
      <c r="GI114" s="9"/>
      <c r="GJ114" s="9"/>
      <c r="GK114" s="9"/>
      <c r="GL114" s="9"/>
      <c r="GM114" s="148"/>
      <c r="GN114" s="149"/>
      <c r="GO114" s="143"/>
      <c r="GP114" s="143"/>
      <c r="GQ114" s="143"/>
      <c r="GR114" s="143"/>
      <c r="GS114" s="61"/>
      <c r="GT114" s="9"/>
      <c r="GU114" s="9"/>
      <c r="GV114" s="9"/>
      <c r="GW114" s="9"/>
      <c r="GX114" s="9"/>
      <c r="GY114" s="60"/>
      <c r="GZ114" s="9"/>
      <c r="HA114" s="60"/>
      <c r="HB114" s="61"/>
      <c r="HC114" s="154"/>
      <c r="HD114" s="9"/>
      <c r="HE114" s="160"/>
      <c r="HF114" s="149"/>
      <c r="HG114" s="60"/>
      <c r="HH114" s="60"/>
      <c r="HI114" s="60"/>
      <c r="HJ114" s="60"/>
      <c r="HK114" s="9"/>
      <c r="HL114" s="9"/>
      <c r="HM114" s="60"/>
      <c r="HN114" s="9"/>
      <c r="HO114" s="9"/>
      <c r="HP114" s="60"/>
      <c r="HQ114" s="61"/>
      <c r="HR114" s="60"/>
      <c r="HS114" s="60"/>
      <c r="HT114" s="60"/>
      <c r="HU114" s="60"/>
      <c r="HV114" s="60"/>
      <c r="HW114" s="9"/>
      <c r="HX114" s="149"/>
      <c r="HY114" s="143"/>
      <c r="HZ114" s="143"/>
      <c r="IA114" s="143"/>
      <c r="IB114" s="143"/>
      <c r="IC114" s="9"/>
      <c r="ID114" s="9"/>
      <c r="IE114" s="60"/>
      <c r="IF114" s="9"/>
      <c r="IG114" s="9"/>
      <c r="IH114" s="9"/>
      <c r="II114" s="9"/>
      <c r="IJ114" s="60"/>
      <c r="IK114" s="60"/>
      <c r="IL114" s="60"/>
      <c r="IM114" s="60"/>
      <c r="IN114" s="60"/>
      <c r="IO114" s="86"/>
    </row>
    <row r="115" spans="1:249" ht="24">
      <c r="A115" s="189" t="s">
        <v>163</v>
      </c>
      <c r="B115" s="175" t="s">
        <v>32</v>
      </c>
      <c r="C115" s="140">
        <f>D115+E115+F115+G115</f>
        <v>59567</v>
      </c>
      <c r="D115" s="64">
        <f>H115+I115+J115</f>
        <v>15451</v>
      </c>
      <c r="E115" s="64">
        <f>K115+L115+M115</f>
        <v>15969</v>
      </c>
      <c r="F115" s="64">
        <f>N115+O115+P115</f>
        <v>15446</v>
      </c>
      <c r="G115" s="64">
        <f>Q115+R115+S115</f>
        <v>12701</v>
      </c>
      <c r="H115" s="60">
        <v>6442</v>
      </c>
      <c r="I115" s="60">
        <v>3076</v>
      </c>
      <c r="J115" s="60">
        <v>5933</v>
      </c>
      <c r="K115" s="60">
        <v>4711</v>
      </c>
      <c r="L115" s="60">
        <v>3438</v>
      </c>
      <c r="M115" s="60">
        <v>7820</v>
      </c>
      <c r="N115" s="60">
        <v>8355</v>
      </c>
      <c r="O115" s="60">
        <v>3988</v>
      </c>
      <c r="P115" s="60">
        <v>3103</v>
      </c>
      <c r="Q115" s="60">
        <v>2039</v>
      </c>
      <c r="R115" s="60">
        <v>5931</v>
      </c>
      <c r="S115" s="60">
        <v>4731</v>
      </c>
      <c r="T115" s="141">
        <f>SUM(U115:X115)</f>
        <v>49128</v>
      </c>
      <c r="U115" s="60">
        <f>SUM(Y115:AA115)</f>
        <v>11696</v>
      </c>
      <c r="V115" s="60">
        <f>SUM(AB115:AD115)</f>
        <v>9112</v>
      </c>
      <c r="W115" s="60">
        <f>SUM(AE115:AG115)</f>
        <v>13201</v>
      </c>
      <c r="X115" s="60">
        <f>SUM(AH115:AJ115)</f>
        <v>15119</v>
      </c>
      <c r="Y115" s="60">
        <v>4623</v>
      </c>
      <c r="Z115" s="60">
        <v>2895</v>
      </c>
      <c r="AA115" s="60">
        <v>4178</v>
      </c>
      <c r="AB115" s="60">
        <v>3923</v>
      </c>
      <c r="AC115" s="60">
        <v>3984</v>
      </c>
      <c r="AD115" s="60">
        <v>1205</v>
      </c>
      <c r="AE115" s="60">
        <v>5298</v>
      </c>
      <c r="AF115" s="60">
        <v>3743</v>
      </c>
      <c r="AG115" s="60">
        <v>4160</v>
      </c>
      <c r="AH115" s="60">
        <v>5439</v>
      </c>
      <c r="AI115" s="60">
        <v>6257</v>
      </c>
      <c r="AJ115" s="60">
        <v>3423</v>
      </c>
      <c r="AK115" s="141">
        <f>SUM(AL115:AO115)</f>
        <v>43690</v>
      </c>
      <c r="AL115" s="60">
        <f>SUM(AP115:AR115)</f>
        <v>11738</v>
      </c>
      <c r="AM115" s="60">
        <f>SUM(AS115:AU115)</f>
        <v>11913</v>
      </c>
      <c r="AN115" s="60">
        <f>SUM(AV115:AX115)</f>
        <v>10511</v>
      </c>
      <c r="AO115" s="60">
        <f>SUM(AY115:BA115)</f>
        <v>9528</v>
      </c>
      <c r="AP115" s="60">
        <v>4382</v>
      </c>
      <c r="AQ115" s="60">
        <v>4485</v>
      </c>
      <c r="AR115" s="60">
        <v>2871</v>
      </c>
      <c r="AS115" s="60">
        <v>4164</v>
      </c>
      <c r="AT115" s="60">
        <v>4474</v>
      </c>
      <c r="AU115" s="60">
        <v>3275</v>
      </c>
      <c r="AV115" s="60">
        <v>2595</v>
      </c>
      <c r="AW115" s="60">
        <v>4897</v>
      </c>
      <c r="AX115" s="60">
        <v>3019</v>
      </c>
      <c r="AY115" s="60">
        <v>4492</v>
      </c>
      <c r="AZ115" s="60">
        <v>2764</v>
      </c>
      <c r="BA115" s="60">
        <v>2272</v>
      </c>
      <c r="BB115" s="141">
        <f>BC115+BD115+BE115+BF115</f>
        <v>26836</v>
      </c>
      <c r="BC115" s="60">
        <f>BG115+BH115+BI115</f>
        <v>8761</v>
      </c>
      <c r="BD115" s="60">
        <f>BJ115+BK115+BL115</f>
        <v>7135</v>
      </c>
      <c r="BE115" s="64">
        <f>BM115+BN115+BO115</f>
        <v>6256</v>
      </c>
      <c r="BF115" s="60">
        <f>BP115+BQ115+BR115</f>
        <v>4684</v>
      </c>
      <c r="BG115" s="60">
        <v>3272</v>
      </c>
      <c r="BH115" s="60">
        <v>2833</v>
      </c>
      <c r="BI115" s="60">
        <v>2656</v>
      </c>
      <c r="BJ115" s="60">
        <v>3173</v>
      </c>
      <c r="BK115" s="60">
        <v>3598</v>
      </c>
      <c r="BL115" s="60">
        <v>364</v>
      </c>
      <c r="BM115" s="60">
        <v>1844</v>
      </c>
      <c r="BN115" s="60">
        <v>2274</v>
      </c>
      <c r="BO115" s="60">
        <v>2138</v>
      </c>
      <c r="BP115" s="60">
        <v>1846</v>
      </c>
      <c r="BQ115" s="60">
        <v>1628</v>
      </c>
      <c r="BR115" s="60">
        <v>1210</v>
      </c>
      <c r="BS115" s="141">
        <f>BT115+BU115+BV115+BW115</f>
        <v>14069</v>
      </c>
      <c r="BT115" s="60">
        <f>BX115+BY115+BZ115</f>
        <v>6527</v>
      </c>
      <c r="BU115" s="60">
        <f>CA115+CB115+CC115</f>
        <v>4225</v>
      </c>
      <c r="BV115" s="60">
        <f>CD115+CE115+CF115</f>
        <v>2137</v>
      </c>
      <c r="BW115" s="60">
        <f>CG115+CH115+CI115</f>
        <v>1180</v>
      </c>
      <c r="BX115" s="60">
        <v>2170</v>
      </c>
      <c r="BY115" s="60">
        <v>3051</v>
      </c>
      <c r="BZ115" s="60">
        <v>1306</v>
      </c>
      <c r="CA115" s="60">
        <v>1600</v>
      </c>
      <c r="CB115" s="60">
        <v>855</v>
      </c>
      <c r="CC115" s="60">
        <v>1770</v>
      </c>
      <c r="CD115" s="60">
        <v>500</v>
      </c>
      <c r="CE115" s="60">
        <v>841</v>
      </c>
      <c r="CF115" s="60">
        <v>796</v>
      </c>
      <c r="CG115" s="60">
        <v>562</v>
      </c>
      <c r="CH115" s="60">
        <v>475</v>
      </c>
      <c r="CI115" s="60">
        <v>143</v>
      </c>
      <c r="CJ115" s="141">
        <f>CK115+CL115+CM115+CN115</f>
        <v>1173</v>
      </c>
      <c r="CK115" s="60">
        <f>CO115+CP115+CQ115</f>
        <v>454</v>
      </c>
      <c r="CL115" s="60">
        <f>CR115+CS115+CT115</f>
        <v>312</v>
      </c>
      <c r="CM115" s="60">
        <f>CU115+CV115+CW115</f>
        <v>197</v>
      </c>
      <c r="CN115" s="60">
        <f>CX115+CY115+CZ115</f>
        <v>210</v>
      </c>
      <c r="CO115" s="60">
        <v>200</v>
      </c>
      <c r="CP115" s="142">
        <v>130</v>
      </c>
      <c r="CQ115" s="142">
        <v>124</v>
      </c>
      <c r="CR115" s="60">
        <v>152</v>
      </c>
      <c r="CS115" s="60">
        <v>122</v>
      </c>
      <c r="CT115" s="60">
        <v>38</v>
      </c>
      <c r="CU115" s="60">
        <v>37</v>
      </c>
      <c r="CV115" s="60">
        <v>95</v>
      </c>
      <c r="CW115" s="60">
        <v>65</v>
      </c>
      <c r="CX115" s="60">
        <v>59</v>
      </c>
      <c r="CY115" s="60">
        <v>67</v>
      </c>
      <c r="CZ115" s="60">
        <v>84</v>
      </c>
      <c r="DA115" s="60"/>
      <c r="DB115" s="141">
        <f>DC115+DD115+DE115+DF115</f>
        <v>842</v>
      </c>
      <c r="DC115" s="143">
        <f>DG115+DH115+DI115</f>
        <v>319</v>
      </c>
      <c r="DD115" s="143">
        <f>DJ115+DK115+DL115</f>
        <v>101</v>
      </c>
      <c r="DE115" s="143">
        <f>DM115+DN115+DO115</f>
        <v>155</v>
      </c>
      <c r="DF115" s="143">
        <f>DP115+DQ115+DR115</f>
        <v>267</v>
      </c>
      <c r="DG115" s="60">
        <v>3</v>
      </c>
      <c r="DH115" s="60">
        <v>192</v>
      </c>
      <c r="DI115" s="60">
        <v>124</v>
      </c>
      <c r="DJ115" s="60">
        <v>49</v>
      </c>
      <c r="DK115" s="60">
        <v>28</v>
      </c>
      <c r="DL115" s="60">
        <v>24</v>
      </c>
      <c r="DM115" s="60">
        <v>72</v>
      </c>
      <c r="DN115" s="60">
        <v>72</v>
      </c>
      <c r="DO115" s="60">
        <v>11</v>
      </c>
      <c r="DP115" s="60">
        <v>126</v>
      </c>
      <c r="DQ115" s="60">
        <v>120</v>
      </c>
      <c r="DR115" s="60">
        <v>21</v>
      </c>
      <c r="DS115" s="60"/>
      <c r="DT115" s="141">
        <f>DU115+DV115+DW115+DX115</f>
        <v>823</v>
      </c>
      <c r="DU115" s="143">
        <f>DY115+DZ115+EA115</f>
        <v>394</v>
      </c>
      <c r="DV115" s="143">
        <f>EB115+EC115+ED115</f>
        <v>349</v>
      </c>
      <c r="DW115" s="143">
        <f>EE115+EF115+EG115</f>
        <v>67</v>
      </c>
      <c r="DX115" s="143">
        <f>EH115+EI115+EJ115</f>
        <v>13</v>
      </c>
      <c r="DY115" s="60">
        <v>150</v>
      </c>
      <c r="DZ115" s="60">
        <v>147</v>
      </c>
      <c r="EA115" s="60">
        <v>97</v>
      </c>
      <c r="EB115" s="60">
        <v>47</v>
      </c>
      <c r="EC115" s="60">
        <v>152</v>
      </c>
      <c r="ED115" s="60">
        <v>150</v>
      </c>
      <c r="EE115" s="60">
        <v>20</v>
      </c>
      <c r="EF115" s="60">
        <v>47</v>
      </c>
      <c r="EG115" s="60">
        <v>0</v>
      </c>
      <c r="EH115" s="60">
        <v>6</v>
      </c>
      <c r="EI115" s="60">
        <v>7</v>
      </c>
      <c r="EJ115" s="60">
        <v>0</v>
      </c>
      <c r="EK115" s="60"/>
      <c r="EL115" s="141">
        <f aca="true" t="shared" si="114" ref="EL115:EL121">EM115+EN115+EO115+EP115</f>
        <v>184</v>
      </c>
      <c r="EM115" s="144">
        <f aca="true" t="shared" si="115" ref="EM115:EM121">EQ115+ER115+ES115</f>
        <v>87</v>
      </c>
      <c r="EN115" s="144">
        <f aca="true" t="shared" si="116" ref="EN115:EN121">ET115+EU115+EV115</f>
        <v>70</v>
      </c>
      <c r="EO115" s="144">
        <f aca="true" t="shared" si="117" ref="EO115:EO121">EW115+EX115+EY115</f>
        <v>27</v>
      </c>
      <c r="EP115" s="144">
        <f aca="true" t="shared" si="118" ref="EP115:EP121">EZ115+FA115+FB115</f>
        <v>0</v>
      </c>
      <c r="EQ115" s="60">
        <v>42</v>
      </c>
      <c r="ER115" s="60">
        <v>20</v>
      </c>
      <c r="ES115" s="60">
        <v>25</v>
      </c>
      <c r="ET115" s="60">
        <v>70</v>
      </c>
      <c r="EU115" s="60">
        <v>0</v>
      </c>
      <c r="EV115" s="60">
        <v>0</v>
      </c>
      <c r="EW115" s="60">
        <v>27</v>
      </c>
      <c r="EX115" s="60">
        <v>0</v>
      </c>
      <c r="EY115" s="60">
        <v>0</v>
      </c>
      <c r="EZ115" s="60">
        <v>0</v>
      </c>
      <c r="FA115" s="61">
        <v>0</v>
      </c>
      <c r="FB115" s="60">
        <v>0</v>
      </c>
      <c r="FC115" s="60"/>
      <c r="FD115" s="145">
        <f aca="true" t="shared" si="119" ref="FD115:FD121">FE115+FF115+FG115+FH115</f>
        <v>247</v>
      </c>
      <c r="FE115" s="144">
        <f aca="true" t="shared" si="120" ref="FE115:FE121">FI115+FJ115+FK115</f>
        <v>73</v>
      </c>
      <c r="FF115" s="144">
        <f aca="true" t="shared" si="121" ref="FF115:FF121">FL115++FM115+FN115</f>
        <v>61</v>
      </c>
      <c r="FG115" s="144">
        <f aca="true" t="shared" si="122" ref="FG115:FG121">FO115+FP115+FQ115</f>
        <v>92</v>
      </c>
      <c r="FH115" s="144">
        <f aca="true" t="shared" si="123" ref="FH115:FH121">FR115+FS115+FT115</f>
        <v>21</v>
      </c>
      <c r="FI115" s="60">
        <v>41</v>
      </c>
      <c r="FJ115" s="60">
        <v>0</v>
      </c>
      <c r="FK115" s="60">
        <v>32</v>
      </c>
      <c r="FL115" s="60">
        <v>19</v>
      </c>
      <c r="FM115" s="60">
        <v>23</v>
      </c>
      <c r="FN115" s="60">
        <v>19</v>
      </c>
      <c r="FO115" s="60">
        <v>15</v>
      </c>
      <c r="FP115" s="60">
        <v>40</v>
      </c>
      <c r="FQ115" s="60">
        <v>37</v>
      </c>
      <c r="FR115" s="60">
        <v>10</v>
      </c>
      <c r="FS115" s="60">
        <v>11</v>
      </c>
      <c r="FT115" s="60">
        <v>0</v>
      </c>
      <c r="FU115" s="148"/>
      <c r="FV115" s="147">
        <f aca="true" t="shared" si="124" ref="FV115:FV121">SUM(FW115:FZ115)</f>
        <v>68</v>
      </c>
      <c r="FW115" s="143">
        <f aca="true" t="shared" si="125" ref="FW115:FW121">SUM(GA115:GC115)</f>
        <v>8</v>
      </c>
      <c r="FX115" s="143">
        <f aca="true" t="shared" si="126" ref="FX115:FX121">SUM(GD115:GF115)</f>
        <v>16</v>
      </c>
      <c r="FY115" s="143">
        <f aca="true" t="shared" si="127" ref="FY115:FY121">SUM(GG115:GI115)</f>
        <v>31</v>
      </c>
      <c r="FZ115" s="143">
        <f aca="true" t="shared" si="128" ref="FZ115:FZ121">SUM(GJ115:GL115)</f>
        <v>13</v>
      </c>
      <c r="GA115" s="60">
        <v>2</v>
      </c>
      <c r="GB115" s="61">
        <v>4</v>
      </c>
      <c r="GC115" s="61">
        <v>2</v>
      </c>
      <c r="GD115" s="61"/>
      <c r="GE115" s="61">
        <v>11</v>
      </c>
      <c r="GF115" s="61">
        <v>5</v>
      </c>
      <c r="GG115" s="61">
        <v>11</v>
      </c>
      <c r="GH115" s="61">
        <v>15</v>
      </c>
      <c r="GI115" s="61">
        <v>5</v>
      </c>
      <c r="GJ115" s="61">
        <v>4</v>
      </c>
      <c r="GK115" s="61">
        <v>7</v>
      </c>
      <c r="GL115" s="61">
        <v>2</v>
      </c>
      <c r="GM115" s="148"/>
      <c r="GN115" s="149">
        <f aca="true" t="shared" si="129" ref="GN115:GN121">GO115+GP115+GQ115+GR115</f>
        <v>52</v>
      </c>
      <c r="GO115" s="143">
        <f aca="true" t="shared" si="130" ref="GO115:GO121">SUM(GS115:GU115)</f>
        <v>8</v>
      </c>
      <c r="GP115" s="143">
        <f aca="true" t="shared" si="131" ref="GP115:GP121">SUM(GV115:GX115)</f>
        <v>25</v>
      </c>
      <c r="GQ115" s="143">
        <f>GY115+GZ115+HA115</f>
        <v>10</v>
      </c>
      <c r="GR115" s="143">
        <f aca="true" t="shared" si="132" ref="GR115:GR121">HB115+HC115+HD115</f>
        <v>9</v>
      </c>
      <c r="GS115" s="61">
        <v>4</v>
      </c>
      <c r="GT115" s="60">
        <v>4</v>
      </c>
      <c r="GU115" s="61">
        <v>0</v>
      </c>
      <c r="GV115" s="60">
        <v>11</v>
      </c>
      <c r="GW115" s="60">
        <v>7</v>
      </c>
      <c r="GX115" s="60">
        <v>7</v>
      </c>
      <c r="GY115" s="60">
        <v>4</v>
      </c>
      <c r="GZ115" s="61">
        <v>6</v>
      </c>
      <c r="HA115" s="60">
        <v>0</v>
      </c>
      <c r="HB115" s="60">
        <v>2</v>
      </c>
      <c r="HC115" s="60">
        <v>0</v>
      </c>
      <c r="HD115" s="60">
        <v>7</v>
      </c>
      <c r="HE115" s="148"/>
      <c r="HF115" s="149">
        <f aca="true" t="shared" si="133" ref="HF115:HF121">HG115+HH115+HI115+HJ115</f>
        <v>15</v>
      </c>
      <c r="HG115" s="60">
        <f aca="true" t="shared" si="134" ref="HG115:HG121">HK115+HL115+HM115</f>
        <v>7</v>
      </c>
      <c r="HH115" s="60">
        <f aca="true" t="shared" si="135" ref="HH115:HH121">HN115+HO115+HP115</f>
        <v>3</v>
      </c>
      <c r="HI115" s="60">
        <f aca="true" t="shared" si="136" ref="HI115:HI121">HQ115+HR115+HS115</f>
        <v>2</v>
      </c>
      <c r="HJ115" s="60">
        <f aca="true" t="shared" si="137" ref="HJ115:HJ121">HT115+HU115+HV115</f>
        <v>3</v>
      </c>
      <c r="HK115" s="64">
        <v>1</v>
      </c>
      <c r="HL115" s="60">
        <v>6</v>
      </c>
      <c r="HM115" s="60">
        <v>0</v>
      </c>
      <c r="HN115" s="60">
        <v>0</v>
      </c>
      <c r="HO115" s="64">
        <v>1</v>
      </c>
      <c r="HP115" s="60">
        <v>2</v>
      </c>
      <c r="HQ115" s="61">
        <v>0</v>
      </c>
      <c r="HR115" s="60">
        <v>0</v>
      </c>
      <c r="HS115" s="60">
        <v>2</v>
      </c>
      <c r="HT115" s="60">
        <v>1</v>
      </c>
      <c r="HU115" s="60">
        <v>0</v>
      </c>
      <c r="HV115" s="60">
        <v>2</v>
      </c>
      <c r="HW115" s="151"/>
      <c r="HX115" s="149">
        <f t="shared" si="84"/>
        <v>40</v>
      </c>
      <c r="HY115" s="143">
        <f aca="true" t="shared" si="138" ref="HY115:HY121">IC115+ID115+IE115</f>
        <v>8</v>
      </c>
      <c r="HZ115" s="143">
        <f aca="true" t="shared" si="139" ref="HZ115:HZ121">IF115+IG115+IH115</f>
        <v>5</v>
      </c>
      <c r="IA115" s="143">
        <f aca="true" t="shared" si="140" ref="IA115:IA121">II115+IJ115+IK115</f>
        <v>10</v>
      </c>
      <c r="IB115" s="143">
        <f aca="true" t="shared" si="141" ref="IB115:IB121">IL115+IM115+IN115</f>
        <v>17</v>
      </c>
      <c r="IC115" s="60">
        <v>4</v>
      </c>
      <c r="ID115" s="60">
        <v>2</v>
      </c>
      <c r="IE115" s="60">
        <v>2</v>
      </c>
      <c r="IF115" s="60">
        <v>2</v>
      </c>
      <c r="IG115" s="60">
        <v>2</v>
      </c>
      <c r="IH115" s="60">
        <v>1</v>
      </c>
      <c r="II115" s="60">
        <v>5</v>
      </c>
      <c r="IJ115" s="60">
        <v>2</v>
      </c>
      <c r="IK115" s="60">
        <v>3</v>
      </c>
      <c r="IL115" s="60">
        <v>4</v>
      </c>
      <c r="IM115" s="60">
        <v>3</v>
      </c>
      <c r="IN115" s="60">
        <v>10</v>
      </c>
      <c r="IO115" s="86"/>
    </row>
    <row r="116" spans="1:250" s="3" customFormat="1" ht="24">
      <c r="A116" s="63" t="s">
        <v>162</v>
      </c>
      <c r="B116" s="176" t="s">
        <v>32</v>
      </c>
      <c r="C116" s="152">
        <f>D116+E116+F116+G116</f>
        <v>36</v>
      </c>
      <c r="D116" s="9">
        <f>H116+I116+J116</f>
        <v>35</v>
      </c>
      <c r="E116" s="9">
        <f>K116+L116+M116</f>
        <v>0</v>
      </c>
      <c r="F116" s="9">
        <f>N116+O116+P116</f>
        <v>0</v>
      </c>
      <c r="G116" s="9">
        <f>Q116+R116+S116</f>
        <v>1</v>
      </c>
      <c r="H116" s="61">
        <v>32</v>
      </c>
      <c r="I116" s="61">
        <v>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1</v>
      </c>
      <c r="S116" s="61">
        <v>0</v>
      </c>
      <c r="T116" s="145">
        <v>64</v>
      </c>
      <c r="U116" s="61">
        <f>SUM(Y116:AA116)</f>
        <v>43</v>
      </c>
      <c r="V116" s="61">
        <f>SUM(AB116:AD116)</f>
        <v>6</v>
      </c>
      <c r="W116" s="61">
        <f>SUM(AE116:AG116)</f>
        <v>4</v>
      </c>
      <c r="X116" s="61">
        <f>SUM(AH116:AJ116)</f>
        <v>11</v>
      </c>
      <c r="Y116" s="61">
        <v>7</v>
      </c>
      <c r="Z116" s="61">
        <v>20</v>
      </c>
      <c r="AA116" s="61">
        <v>16</v>
      </c>
      <c r="AB116" s="61">
        <v>0</v>
      </c>
      <c r="AC116" s="61">
        <v>4</v>
      </c>
      <c r="AD116" s="61">
        <v>2</v>
      </c>
      <c r="AE116" s="61">
        <v>0</v>
      </c>
      <c r="AF116" s="61">
        <v>1</v>
      </c>
      <c r="AG116" s="61">
        <v>3</v>
      </c>
      <c r="AH116" s="61">
        <v>0</v>
      </c>
      <c r="AI116" s="61">
        <v>6</v>
      </c>
      <c r="AJ116" s="61">
        <v>5</v>
      </c>
      <c r="AK116" s="145">
        <f>SUM(AL116:AO116)</f>
        <v>22</v>
      </c>
      <c r="AL116" s="61">
        <f>SUM(AP116:AR116)</f>
        <v>15</v>
      </c>
      <c r="AM116" s="61">
        <f>SUM(AS116:AU116)</f>
        <v>7</v>
      </c>
      <c r="AN116" s="61">
        <f>SUM(AV116:AX116)</f>
        <v>0</v>
      </c>
      <c r="AO116" s="61">
        <f>SUM(AY116:BA116)</f>
        <v>0</v>
      </c>
      <c r="AP116" s="61">
        <v>0</v>
      </c>
      <c r="AQ116" s="61">
        <v>7</v>
      </c>
      <c r="AR116" s="61">
        <v>8</v>
      </c>
      <c r="AS116" s="61">
        <v>0</v>
      </c>
      <c r="AT116" s="61">
        <v>1</v>
      </c>
      <c r="AU116" s="61">
        <v>6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145">
        <f>BC116+BD116+BE116+BF116</f>
        <v>18</v>
      </c>
      <c r="BC116" s="61">
        <f>BG116+BH116+BI116</f>
        <v>3</v>
      </c>
      <c r="BD116" s="61">
        <f>BJ116+BK116+BL116</f>
        <v>7</v>
      </c>
      <c r="BE116" s="9">
        <f>BM116+BN116+BO116</f>
        <v>0</v>
      </c>
      <c r="BF116" s="61">
        <f>BP116+BQ116+BR116</f>
        <v>8</v>
      </c>
      <c r="BG116" s="61">
        <v>0</v>
      </c>
      <c r="BH116" s="61">
        <v>0</v>
      </c>
      <c r="BI116" s="61">
        <v>3</v>
      </c>
      <c r="BJ116" s="61">
        <v>7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5</v>
      </c>
      <c r="BQ116" s="61">
        <v>1</v>
      </c>
      <c r="BR116" s="61">
        <v>2</v>
      </c>
      <c r="BS116" s="145">
        <f>BT116+BU116+BV116+BW116</f>
        <v>16</v>
      </c>
      <c r="BT116" s="61">
        <f>BX116+BY116+BZ116</f>
        <v>13</v>
      </c>
      <c r="BU116" s="61">
        <f>CA116+CB116+CC116</f>
        <v>0</v>
      </c>
      <c r="BV116" s="61">
        <f>CD116+CE116+CF116</f>
        <v>3</v>
      </c>
      <c r="BW116" s="61">
        <f>CG116+CH116+CI116</f>
        <v>0</v>
      </c>
      <c r="BX116" s="61">
        <v>12</v>
      </c>
      <c r="BY116" s="61">
        <v>0</v>
      </c>
      <c r="BZ116" s="61">
        <v>1</v>
      </c>
      <c r="CA116" s="61">
        <v>0</v>
      </c>
      <c r="CB116" s="61">
        <v>0</v>
      </c>
      <c r="CC116" s="61">
        <v>0</v>
      </c>
      <c r="CD116" s="61">
        <v>0</v>
      </c>
      <c r="CE116" s="61">
        <v>3</v>
      </c>
      <c r="CF116" s="61">
        <v>0</v>
      </c>
      <c r="CG116" s="61">
        <v>0</v>
      </c>
      <c r="CH116" s="61">
        <v>0</v>
      </c>
      <c r="CI116" s="61">
        <v>0</v>
      </c>
      <c r="CJ116" s="145">
        <f>CK116+CL116+CM116+CN116</f>
        <v>20</v>
      </c>
      <c r="CK116" s="61">
        <f>CO116+CP116+CQ116</f>
        <v>0</v>
      </c>
      <c r="CL116" s="61">
        <f>CR116+CS116+CT116</f>
        <v>0</v>
      </c>
      <c r="CM116" s="61">
        <f>CU116+CV116+CW116</f>
        <v>0</v>
      </c>
      <c r="CN116" s="61">
        <f>CX116+CY116+CZ116</f>
        <v>20</v>
      </c>
      <c r="CO116" s="61">
        <v>0</v>
      </c>
      <c r="CP116" s="153">
        <v>0</v>
      </c>
      <c r="CQ116" s="153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10</v>
      </c>
      <c r="CZ116" s="61">
        <v>10</v>
      </c>
      <c r="DA116" s="61"/>
      <c r="DB116" s="145">
        <f>DC116+DD116+DE116+DF116</f>
        <v>26</v>
      </c>
      <c r="DC116" s="144">
        <f>DG116+DH116+DI116</f>
        <v>3</v>
      </c>
      <c r="DD116" s="144">
        <f>DJ116+DK116+DL116</f>
        <v>2</v>
      </c>
      <c r="DE116" s="144">
        <f>DM116+DN116+DO116</f>
        <v>16</v>
      </c>
      <c r="DF116" s="144">
        <f>DP116+DQ116+DR116</f>
        <v>5</v>
      </c>
      <c r="DG116" s="61">
        <v>1</v>
      </c>
      <c r="DH116" s="61">
        <v>2</v>
      </c>
      <c r="DI116" s="61">
        <v>0</v>
      </c>
      <c r="DJ116" s="61">
        <v>0</v>
      </c>
      <c r="DK116" s="61">
        <v>1</v>
      </c>
      <c r="DL116" s="61">
        <v>1</v>
      </c>
      <c r="DM116" s="61">
        <v>6</v>
      </c>
      <c r="DN116" s="61">
        <v>8</v>
      </c>
      <c r="DO116" s="61">
        <v>2</v>
      </c>
      <c r="DP116" s="61">
        <v>0</v>
      </c>
      <c r="DQ116" s="61">
        <v>5</v>
      </c>
      <c r="DR116" s="61">
        <v>0</v>
      </c>
      <c r="DS116" s="61"/>
      <c r="DT116" s="145">
        <f>DU116+DV116+DW116+DX116</f>
        <v>9</v>
      </c>
      <c r="DU116" s="144">
        <f>DY116+DZ116+EA116</f>
        <v>5</v>
      </c>
      <c r="DV116" s="144">
        <f>EB116+EC116+ED116</f>
        <v>2</v>
      </c>
      <c r="DW116" s="144">
        <f>EE116+EF116+EG116</f>
        <v>1</v>
      </c>
      <c r="DX116" s="144">
        <f>EH116+EI116+EJ116</f>
        <v>1</v>
      </c>
      <c r="DY116" s="61">
        <v>0</v>
      </c>
      <c r="DZ116" s="61">
        <v>0</v>
      </c>
      <c r="EA116" s="61">
        <v>5</v>
      </c>
      <c r="EB116" s="61">
        <v>1</v>
      </c>
      <c r="EC116" s="61">
        <v>0</v>
      </c>
      <c r="ED116" s="61">
        <v>1</v>
      </c>
      <c r="EE116" s="61">
        <v>0</v>
      </c>
      <c r="EF116" s="61">
        <v>0</v>
      </c>
      <c r="EG116" s="61">
        <v>1</v>
      </c>
      <c r="EH116" s="61">
        <v>1</v>
      </c>
      <c r="EI116" s="61">
        <v>0</v>
      </c>
      <c r="EJ116" s="61">
        <v>0</v>
      </c>
      <c r="EK116" s="61"/>
      <c r="EL116" s="145">
        <f>EM116+EN116+EO116+EP116</f>
        <v>2</v>
      </c>
      <c r="EM116" s="144">
        <f>EQ116+ER116+ES116</f>
        <v>0</v>
      </c>
      <c r="EN116" s="144">
        <f>ET116+EU116+EV116</f>
        <v>0</v>
      </c>
      <c r="EO116" s="144">
        <f>EW116+EX116+EY116</f>
        <v>2</v>
      </c>
      <c r="EP116" s="144">
        <f>EZ116+FA116+FB116</f>
        <v>0</v>
      </c>
      <c r="EQ116" s="61">
        <v>0</v>
      </c>
      <c r="ER116" s="61">
        <v>0</v>
      </c>
      <c r="ES116" s="61">
        <v>0</v>
      </c>
      <c r="ET116" s="61">
        <v>0</v>
      </c>
      <c r="EU116" s="61">
        <v>0</v>
      </c>
      <c r="EV116" s="61">
        <v>0</v>
      </c>
      <c r="EW116" s="61">
        <v>0</v>
      </c>
      <c r="EX116" s="61">
        <v>0</v>
      </c>
      <c r="EY116" s="61">
        <v>2</v>
      </c>
      <c r="EZ116" s="61">
        <v>0</v>
      </c>
      <c r="FA116" s="61">
        <v>0</v>
      </c>
      <c r="FB116" s="61">
        <v>0</v>
      </c>
      <c r="FC116" s="61"/>
      <c r="FD116" s="145">
        <f>FE116+FF116+FG116+FH116</f>
        <v>3</v>
      </c>
      <c r="FE116" s="144">
        <f>FI116+FJ116+FK116</f>
        <v>0</v>
      </c>
      <c r="FF116" s="144">
        <f>FL116++FM116+FN116</f>
        <v>0</v>
      </c>
      <c r="FG116" s="144">
        <f>FO116+FP116+FQ116</f>
        <v>1</v>
      </c>
      <c r="FH116" s="144">
        <v>2</v>
      </c>
      <c r="FI116" s="61">
        <v>0</v>
      </c>
      <c r="FJ116" s="61">
        <v>0</v>
      </c>
      <c r="FK116" s="61">
        <v>0</v>
      </c>
      <c r="FL116" s="61">
        <v>0</v>
      </c>
      <c r="FM116" s="61">
        <v>0</v>
      </c>
      <c r="FN116" s="61">
        <v>0</v>
      </c>
      <c r="FO116" s="61">
        <v>0</v>
      </c>
      <c r="FP116" s="61">
        <v>1</v>
      </c>
      <c r="FQ116" s="61">
        <v>0</v>
      </c>
      <c r="FR116" s="61">
        <v>0</v>
      </c>
      <c r="FS116" s="61">
        <v>0</v>
      </c>
      <c r="FT116" s="61">
        <v>0</v>
      </c>
      <c r="FU116" s="146"/>
      <c r="FV116" s="147">
        <f t="shared" si="124"/>
        <v>3</v>
      </c>
      <c r="FW116" s="144">
        <f t="shared" si="125"/>
        <v>2</v>
      </c>
      <c r="FX116" s="144">
        <f t="shared" si="126"/>
        <v>1</v>
      </c>
      <c r="FY116" s="144">
        <f t="shared" si="127"/>
        <v>0</v>
      </c>
      <c r="FZ116" s="144">
        <f t="shared" si="128"/>
        <v>0</v>
      </c>
      <c r="GA116" s="61">
        <v>0</v>
      </c>
      <c r="GB116" s="61">
        <v>1</v>
      </c>
      <c r="GC116" s="61">
        <v>1</v>
      </c>
      <c r="GD116" s="61">
        <v>0</v>
      </c>
      <c r="GE116" s="61">
        <v>0</v>
      </c>
      <c r="GF116" s="61">
        <v>1</v>
      </c>
      <c r="GG116" s="61">
        <v>0</v>
      </c>
      <c r="GH116" s="61">
        <v>0</v>
      </c>
      <c r="GI116" s="61">
        <v>0</v>
      </c>
      <c r="GJ116" s="61">
        <v>0</v>
      </c>
      <c r="GK116" s="61">
        <v>0</v>
      </c>
      <c r="GL116" s="61">
        <v>0</v>
      </c>
      <c r="GM116" s="148"/>
      <c r="GN116" s="149">
        <f>GO116+GP116+GQ116+GR116</f>
        <v>3</v>
      </c>
      <c r="GO116" s="144">
        <f t="shared" si="130"/>
        <v>0</v>
      </c>
      <c r="GP116" s="143">
        <f t="shared" si="131"/>
        <v>1</v>
      </c>
      <c r="GQ116" s="143">
        <f>GY116+GZ116+HA116</f>
        <v>2</v>
      </c>
      <c r="GR116" s="143">
        <f>HB116+HC116+HD116</f>
        <v>0</v>
      </c>
      <c r="GS116" s="61">
        <v>0</v>
      </c>
      <c r="GT116" s="61">
        <v>0</v>
      </c>
      <c r="GU116" s="61">
        <v>0</v>
      </c>
      <c r="GV116" s="165">
        <v>0</v>
      </c>
      <c r="GW116" s="61">
        <v>1</v>
      </c>
      <c r="GX116" s="165">
        <v>0</v>
      </c>
      <c r="GY116" s="163">
        <v>0</v>
      </c>
      <c r="GZ116" s="61">
        <v>0</v>
      </c>
      <c r="HA116" s="60">
        <v>2</v>
      </c>
      <c r="HB116" s="61">
        <v>0</v>
      </c>
      <c r="HC116" s="61">
        <v>0</v>
      </c>
      <c r="HD116" s="61">
        <v>0</v>
      </c>
      <c r="HE116" s="146"/>
      <c r="HF116" s="149">
        <f>HG116+HH116+HI116+HJ116</f>
        <v>14</v>
      </c>
      <c r="HG116" s="60">
        <f>HK116+HL116+HM116</f>
        <v>3</v>
      </c>
      <c r="HH116" s="60">
        <f>HN116+HO116+HP116</f>
        <v>4</v>
      </c>
      <c r="HI116" s="60">
        <f>HQ116+HR116+HS116</f>
        <v>4</v>
      </c>
      <c r="HJ116" s="60">
        <f>HT116+HU116+HV116</f>
        <v>3</v>
      </c>
      <c r="HK116" s="61">
        <v>1</v>
      </c>
      <c r="HL116" s="61">
        <v>1</v>
      </c>
      <c r="HM116" s="60">
        <v>1</v>
      </c>
      <c r="HN116" s="61">
        <v>2</v>
      </c>
      <c r="HO116" s="61">
        <v>1</v>
      </c>
      <c r="HP116" s="60">
        <v>1</v>
      </c>
      <c r="HQ116" s="61">
        <v>1</v>
      </c>
      <c r="HR116" s="60">
        <v>1</v>
      </c>
      <c r="HS116" s="60">
        <v>2</v>
      </c>
      <c r="HT116" s="60">
        <v>1</v>
      </c>
      <c r="HU116" s="60">
        <v>1</v>
      </c>
      <c r="HV116" s="60">
        <v>1</v>
      </c>
      <c r="HW116" s="61"/>
      <c r="HX116" s="149">
        <f t="shared" si="84"/>
        <v>26</v>
      </c>
      <c r="HY116" s="143">
        <f t="shared" si="138"/>
        <v>2</v>
      </c>
      <c r="HZ116" s="143">
        <f t="shared" si="139"/>
        <v>0</v>
      </c>
      <c r="IA116" s="143">
        <f t="shared" si="140"/>
        <v>15</v>
      </c>
      <c r="IB116" s="143">
        <f>IL116+IM116+IN116</f>
        <v>9</v>
      </c>
      <c r="IC116" s="61">
        <v>1</v>
      </c>
      <c r="ID116" s="61">
        <v>1</v>
      </c>
      <c r="IE116" s="60">
        <v>0</v>
      </c>
      <c r="IF116" s="61">
        <v>0</v>
      </c>
      <c r="IG116" s="61">
        <v>0</v>
      </c>
      <c r="IH116" s="61">
        <v>0</v>
      </c>
      <c r="II116" s="61">
        <v>0</v>
      </c>
      <c r="IJ116" s="60">
        <v>6</v>
      </c>
      <c r="IK116" s="60">
        <v>9</v>
      </c>
      <c r="IL116" s="60">
        <v>2</v>
      </c>
      <c r="IM116" s="60">
        <v>3</v>
      </c>
      <c r="IN116" s="60">
        <v>4</v>
      </c>
      <c r="IO116" s="86"/>
      <c r="IP116" s="1"/>
    </row>
    <row r="117" spans="1:250" s="11" customFormat="1" ht="24">
      <c r="A117" s="63" t="s">
        <v>164</v>
      </c>
      <c r="B117" s="181" t="s">
        <v>83</v>
      </c>
      <c r="C117" s="140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155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155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141"/>
      <c r="BT117" s="60"/>
      <c r="BU117" s="60"/>
      <c r="BV117" s="60"/>
      <c r="BW117" s="60"/>
      <c r="BX117" s="64"/>
      <c r="BY117" s="64"/>
      <c r="BZ117" s="64"/>
      <c r="CA117" s="64"/>
      <c r="CB117" s="64"/>
      <c r="CC117" s="60"/>
      <c r="CD117" s="64"/>
      <c r="CE117" s="64"/>
      <c r="CF117" s="60"/>
      <c r="CG117" s="64"/>
      <c r="CH117" s="64"/>
      <c r="CI117" s="64"/>
      <c r="CJ117" s="141"/>
      <c r="CK117" s="60"/>
      <c r="CL117" s="60"/>
      <c r="CM117" s="60"/>
      <c r="CN117" s="60"/>
      <c r="CO117" s="64"/>
      <c r="CP117" s="170"/>
      <c r="CQ117" s="170"/>
      <c r="CR117" s="64"/>
      <c r="CS117" s="64"/>
      <c r="CT117" s="60"/>
      <c r="CU117" s="60"/>
      <c r="CV117" s="60"/>
      <c r="CW117" s="64"/>
      <c r="CX117" s="60"/>
      <c r="CY117" s="64"/>
      <c r="CZ117" s="64"/>
      <c r="DA117" s="64"/>
      <c r="DB117" s="141"/>
      <c r="DC117" s="143"/>
      <c r="DD117" s="143"/>
      <c r="DE117" s="143"/>
      <c r="DF117" s="143"/>
      <c r="DG117" s="64"/>
      <c r="DH117" s="64"/>
      <c r="DI117" s="64"/>
      <c r="DJ117" s="64"/>
      <c r="DK117" s="64"/>
      <c r="DL117" s="60"/>
      <c r="DM117" s="64"/>
      <c r="DN117" s="64"/>
      <c r="DO117" s="60"/>
      <c r="DP117" s="64"/>
      <c r="DQ117" s="64"/>
      <c r="DR117" s="64"/>
      <c r="DS117" s="64"/>
      <c r="DT117" s="141"/>
      <c r="DU117" s="143"/>
      <c r="DV117" s="143"/>
      <c r="DW117" s="143"/>
      <c r="DX117" s="143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141">
        <f t="shared" si="114"/>
        <v>2577.2</v>
      </c>
      <c r="EM117" s="144">
        <f t="shared" si="115"/>
        <v>662.5</v>
      </c>
      <c r="EN117" s="144">
        <f t="shared" si="116"/>
        <v>386.9</v>
      </c>
      <c r="EO117" s="144">
        <f t="shared" si="117"/>
        <v>657.8</v>
      </c>
      <c r="EP117" s="144">
        <f t="shared" si="118"/>
        <v>870</v>
      </c>
      <c r="EQ117" s="64">
        <v>221.6</v>
      </c>
      <c r="ER117" s="64">
        <v>326.9</v>
      </c>
      <c r="ES117" s="64">
        <v>114</v>
      </c>
      <c r="ET117" s="64">
        <v>79.3</v>
      </c>
      <c r="EU117" s="64">
        <v>142.4</v>
      </c>
      <c r="EV117" s="64">
        <v>165.2</v>
      </c>
      <c r="EW117" s="64">
        <v>209</v>
      </c>
      <c r="EX117" s="64">
        <v>243.3</v>
      </c>
      <c r="EY117" s="64">
        <v>205.5</v>
      </c>
      <c r="EZ117" s="64">
        <v>236.2</v>
      </c>
      <c r="FA117" s="9">
        <v>521.7</v>
      </c>
      <c r="FB117" s="64">
        <v>112.1</v>
      </c>
      <c r="FC117" s="64"/>
      <c r="FD117" s="145">
        <f t="shared" si="119"/>
        <v>792.6</v>
      </c>
      <c r="FE117" s="144">
        <f t="shared" si="120"/>
        <v>174.3</v>
      </c>
      <c r="FF117" s="144">
        <f t="shared" si="121"/>
        <v>203.4</v>
      </c>
      <c r="FG117" s="144">
        <f t="shared" si="122"/>
        <v>178.7</v>
      </c>
      <c r="FH117" s="144">
        <f t="shared" si="123"/>
        <v>236.2</v>
      </c>
      <c r="FI117" s="60">
        <v>40.2</v>
      </c>
      <c r="FJ117" s="60">
        <v>79.7</v>
      </c>
      <c r="FK117" s="60">
        <v>54.4</v>
      </c>
      <c r="FL117" s="60">
        <v>63.9</v>
      </c>
      <c r="FM117" s="60">
        <v>68.2</v>
      </c>
      <c r="FN117" s="60">
        <v>71.3</v>
      </c>
      <c r="FO117" s="64">
        <v>52.2</v>
      </c>
      <c r="FP117" s="64">
        <v>47.9</v>
      </c>
      <c r="FQ117" s="64">
        <v>78.6</v>
      </c>
      <c r="FR117" s="64">
        <v>65.4</v>
      </c>
      <c r="FS117" s="64">
        <v>108.1</v>
      </c>
      <c r="FT117" s="64">
        <v>62.7</v>
      </c>
      <c r="FU117" s="160"/>
      <c r="FV117" s="147">
        <f t="shared" si="124"/>
        <v>669.6</v>
      </c>
      <c r="FW117" s="143">
        <f t="shared" si="125"/>
        <v>150.8</v>
      </c>
      <c r="FX117" s="143">
        <f t="shared" si="126"/>
        <v>159.1</v>
      </c>
      <c r="FY117" s="143">
        <f t="shared" si="127"/>
        <v>183.7</v>
      </c>
      <c r="FZ117" s="143">
        <f t="shared" si="128"/>
        <v>176</v>
      </c>
      <c r="GA117" s="64">
        <v>25.7</v>
      </c>
      <c r="GB117" s="9">
        <v>48.1</v>
      </c>
      <c r="GC117" s="64">
        <v>77</v>
      </c>
      <c r="GD117" s="60">
        <v>33.7</v>
      </c>
      <c r="GE117" s="60">
        <v>65</v>
      </c>
      <c r="GF117" s="60">
        <v>60.4</v>
      </c>
      <c r="GG117" s="60">
        <v>52.1</v>
      </c>
      <c r="GH117" s="60">
        <v>75.8</v>
      </c>
      <c r="GI117" s="60">
        <v>55.8</v>
      </c>
      <c r="GJ117" s="60">
        <v>46.6</v>
      </c>
      <c r="GK117" s="60">
        <v>68.2</v>
      </c>
      <c r="GL117" s="60">
        <v>61.2</v>
      </c>
      <c r="GM117" s="148"/>
      <c r="GN117" s="149">
        <f t="shared" si="129"/>
        <v>552.6</v>
      </c>
      <c r="GO117" s="143">
        <f t="shared" si="130"/>
        <v>124.1</v>
      </c>
      <c r="GP117" s="143">
        <f t="shared" si="131"/>
        <v>132.8</v>
      </c>
      <c r="GQ117" s="143">
        <f>GY117+GZ117+HA117</f>
        <v>113.7</v>
      </c>
      <c r="GR117" s="143">
        <f t="shared" si="132"/>
        <v>182</v>
      </c>
      <c r="GS117" s="61">
        <v>31.1</v>
      </c>
      <c r="GT117" s="64">
        <v>43.9</v>
      </c>
      <c r="GU117" s="64">
        <v>49.1</v>
      </c>
      <c r="GV117" s="64">
        <v>26.3</v>
      </c>
      <c r="GW117" s="64">
        <v>27.3</v>
      </c>
      <c r="GX117" s="64">
        <v>79.2</v>
      </c>
      <c r="GY117" s="60">
        <v>40.6</v>
      </c>
      <c r="GZ117" s="61">
        <v>49.9</v>
      </c>
      <c r="HA117" s="60">
        <v>23.2</v>
      </c>
      <c r="HB117" s="64">
        <v>49.7</v>
      </c>
      <c r="HC117" s="167">
        <v>55.4</v>
      </c>
      <c r="HD117" s="60">
        <v>76.9</v>
      </c>
      <c r="HE117" s="146"/>
      <c r="HF117" s="149">
        <f t="shared" si="133"/>
        <v>559.8</v>
      </c>
      <c r="HG117" s="60">
        <f t="shared" si="134"/>
        <v>184</v>
      </c>
      <c r="HH117" s="60">
        <f t="shared" si="135"/>
        <v>80.6</v>
      </c>
      <c r="HI117" s="60">
        <f t="shared" si="136"/>
        <v>90.8</v>
      </c>
      <c r="HJ117" s="60">
        <f t="shared" si="137"/>
        <v>204.4</v>
      </c>
      <c r="HK117" s="64">
        <v>65</v>
      </c>
      <c r="HL117" s="64">
        <v>57.3</v>
      </c>
      <c r="HM117" s="60">
        <v>61.7</v>
      </c>
      <c r="HN117" s="64">
        <v>35.9</v>
      </c>
      <c r="HO117" s="64">
        <v>28.9</v>
      </c>
      <c r="HP117" s="60">
        <v>15.8</v>
      </c>
      <c r="HQ117" s="61">
        <v>27.2</v>
      </c>
      <c r="HR117" s="60">
        <v>29.1</v>
      </c>
      <c r="HS117" s="60">
        <v>34.5</v>
      </c>
      <c r="HT117" s="60">
        <v>59.3</v>
      </c>
      <c r="HU117" s="60">
        <v>68.4</v>
      </c>
      <c r="HV117" s="60">
        <v>76.7</v>
      </c>
      <c r="HW117" s="64"/>
      <c r="HX117" s="149">
        <f t="shared" si="84"/>
        <v>637.6</v>
      </c>
      <c r="HY117" s="143">
        <f t="shared" si="138"/>
        <v>245.5</v>
      </c>
      <c r="HZ117" s="143">
        <f t="shared" si="139"/>
        <v>105.4</v>
      </c>
      <c r="IA117" s="143">
        <f t="shared" si="140"/>
        <v>120.4</v>
      </c>
      <c r="IB117" s="143">
        <f t="shared" si="141"/>
        <v>166.3</v>
      </c>
      <c r="IC117" s="173">
        <v>50</v>
      </c>
      <c r="ID117" s="173">
        <v>65.4</v>
      </c>
      <c r="IE117" s="173">
        <v>130.1</v>
      </c>
      <c r="IF117" s="173">
        <v>47.3</v>
      </c>
      <c r="IG117" s="173">
        <v>40.7</v>
      </c>
      <c r="IH117" s="173">
        <v>17.4</v>
      </c>
      <c r="II117" s="173">
        <v>20.9</v>
      </c>
      <c r="IJ117" s="173">
        <v>44.5</v>
      </c>
      <c r="IK117" s="173">
        <v>55</v>
      </c>
      <c r="IL117" s="173">
        <v>58.1</v>
      </c>
      <c r="IM117" s="173">
        <v>49.3</v>
      </c>
      <c r="IN117" s="173">
        <v>58.9</v>
      </c>
      <c r="IO117" s="86"/>
      <c r="IP117" s="1"/>
    </row>
    <row r="118" spans="1:250" s="11" customFormat="1" ht="24">
      <c r="A118" s="189" t="s">
        <v>165</v>
      </c>
      <c r="B118" s="181" t="s">
        <v>82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24015</v>
      </c>
      <c r="EM118" s="144">
        <f t="shared" si="115"/>
        <v>3827</v>
      </c>
      <c r="EN118" s="144">
        <f t="shared" si="116"/>
        <v>6711</v>
      </c>
      <c r="EO118" s="144">
        <f t="shared" si="117"/>
        <v>6747</v>
      </c>
      <c r="EP118" s="144">
        <f t="shared" si="118"/>
        <v>6730</v>
      </c>
      <c r="EQ118" s="64">
        <v>293</v>
      </c>
      <c r="ER118" s="64">
        <v>2075</v>
      </c>
      <c r="ES118" s="64">
        <v>1459</v>
      </c>
      <c r="ET118" s="64">
        <v>2442</v>
      </c>
      <c r="EU118" s="64">
        <v>2276</v>
      </c>
      <c r="EV118" s="64">
        <v>1993</v>
      </c>
      <c r="EW118" s="64">
        <v>2252</v>
      </c>
      <c r="EX118" s="64">
        <v>2315</v>
      </c>
      <c r="EY118" s="64">
        <v>2180</v>
      </c>
      <c r="EZ118" s="64">
        <v>3526</v>
      </c>
      <c r="FA118" s="9">
        <v>1262</v>
      </c>
      <c r="FB118" s="64">
        <v>1942</v>
      </c>
      <c r="FC118" s="64"/>
      <c r="FD118" s="145">
        <f t="shared" si="119"/>
        <v>28365</v>
      </c>
      <c r="FE118" s="144">
        <f t="shared" si="120"/>
        <v>6517</v>
      </c>
      <c r="FF118" s="144">
        <f t="shared" si="121"/>
        <v>5906</v>
      </c>
      <c r="FG118" s="144">
        <f t="shared" si="122"/>
        <v>6851</v>
      </c>
      <c r="FH118" s="144">
        <f t="shared" si="123"/>
        <v>9091</v>
      </c>
      <c r="FI118" s="60">
        <v>1737</v>
      </c>
      <c r="FJ118" s="60">
        <v>2952</v>
      </c>
      <c r="FK118" s="60">
        <v>1828</v>
      </c>
      <c r="FL118" s="60">
        <v>3125</v>
      </c>
      <c r="FM118" s="60">
        <v>771</v>
      </c>
      <c r="FN118" s="60">
        <v>2010</v>
      </c>
      <c r="FO118" s="64">
        <v>620</v>
      </c>
      <c r="FP118" s="64">
        <v>2135</v>
      </c>
      <c r="FQ118" s="64">
        <v>4096</v>
      </c>
      <c r="FR118" s="64">
        <v>4576</v>
      </c>
      <c r="FS118" s="64">
        <v>2237</v>
      </c>
      <c r="FT118" s="64">
        <v>2278</v>
      </c>
      <c r="FU118" s="164"/>
      <c r="FV118" s="147">
        <f t="shared" si="124"/>
        <v>28004.4</v>
      </c>
      <c r="FW118" s="143">
        <f t="shared" si="125"/>
        <v>6283.6</v>
      </c>
      <c r="FX118" s="143">
        <f t="shared" si="126"/>
        <v>8583.6</v>
      </c>
      <c r="FY118" s="143">
        <f t="shared" si="127"/>
        <v>4347.6</v>
      </c>
      <c r="FZ118" s="143">
        <f t="shared" si="128"/>
        <v>8789.6</v>
      </c>
      <c r="GA118" s="64">
        <v>2553.2</v>
      </c>
      <c r="GB118" s="9">
        <v>1994.2</v>
      </c>
      <c r="GC118" s="60">
        <v>1736.2</v>
      </c>
      <c r="GD118" s="60">
        <v>2766.2</v>
      </c>
      <c r="GE118" s="60">
        <v>2800.2</v>
      </c>
      <c r="GF118" s="60">
        <v>3017.2</v>
      </c>
      <c r="GG118" s="60">
        <v>783.2</v>
      </c>
      <c r="GH118" s="60">
        <v>1372.2</v>
      </c>
      <c r="GI118" s="60">
        <v>2192.2</v>
      </c>
      <c r="GJ118" s="60">
        <v>2120.2</v>
      </c>
      <c r="GK118" s="60">
        <v>3484.2</v>
      </c>
      <c r="GL118" s="60">
        <v>3185.2</v>
      </c>
      <c r="GM118" s="148"/>
      <c r="GN118" s="149">
        <f t="shared" si="129"/>
        <v>13393</v>
      </c>
      <c r="GO118" s="143">
        <f t="shared" si="130"/>
        <v>2434.4</v>
      </c>
      <c r="GP118" s="143">
        <f t="shared" si="131"/>
        <v>2139.4</v>
      </c>
      <c r="GQ118" s="143">
        <f>GY118+GZ118+HA118</f>
        <v>4332.4</v>
      </c>
      <c r="GR118" s="143">
        <f t="shared" si="132"/>
        <v>4486.8</v>
      </c>
      <c r="GS118" s="61">
        <v>1699.8</v>
      </c>
      <c r="GT118" s="64">
        <v>477.8</v>
      </c>
      <c r="GU118" s="64">
        <v>256.8</v>
      </c>
      <c r="GV118" s="64">
        <v>594.8</v>
      </c>
      <c r="GW118" s="64">
        <v>641.8</v>
      </c>
      <c r="GX118" s="64">
        <v>902.8</v>
      </c>
      <c r="GY118" s="60">
        <v>1144.8</v>
      </c>
      <c r="GZ118" s="61">
        <v>1091.8</v>
      </c>
      <c r="HA118" s="60">
        <v>2095.8</v>
      </c>
      <c r="HB118" s="64">
        <v>2406.8</v>
      </c>
      <c r="HC118" s="167">
        <v>1272.8</v>
      </c>
      <c r="HD118" s="60">
        <v>807.2</v>
      </c>
      <c r="HE118" s="148"/>
      <c r="HF118" s="149">
        <f t="shared" si="133"/>
        <v>4623</v>
      </c>
      <c r="HG118" s="60">
        <f t="shared" si="134"/>
        <v>1049</v>
      </c>
      <c r="HH118" s="60">
        <f t="shared" si="135"/>
        <v>1494</v>
      </c>
      <c r="HI118" s="60">
        <f t="shared" si="136"/>
        <v>756</v>
      </c>
      <c r="HJ118" s="60">
        <f t="shared" si="137"/>
        <v>1324</v>
      </c>
      <c r="HK118" s="64">
        <v>290</v>
      </c>
      <c r="HL118" s="64">
        <v>305</v>
      </c>
      <c r="HM118" s="60">
        <v>454</v>
      </c>
      <c r="HN118" s="64">
        <v>504</v>
      </c>
      <c r="HO118" s="64">
        <v>532</v>
      </c>
      <c r="HP118" s="61">
        <v>458</v>
      </c>
      <c r="HQ118" s="61">
        <v>201</v>
      </c>
      <c r="HR118" s="60">
        <v>204</v>
      </c>
      <c r="HS118" s="60">
        <v>351</v>
      </c>
      <c r="HT118" s="60">
        <v>754</v>
      </c>
      <c r="HU118" s="60">
        <v>329</v>
      </c>
      <c r="HV118" s="60">
        <v>241</v>
      </c>
      <c r="HW118" s="64"/>
      <c r="HX118" s="149">
        <f t="shared" si="84"/>
        <v>1276</v>
      </c>
      <c r="HY118" s="143">
        <f t="shared" si="138"/>
        <v>162</v>
      </c>
      <c r="HZ118" s="143">
        <f t="shared" si="139"/>
        <v>252</v>
      </c>
      <c r="IA118" s="143">
        <f t="shared" si="140"/>
        <v>317</v>
      </c>
      <c r="IB118" s="143">
        <f t="shared" si="141"/>
        <v>545</v>
      </c>
      <c r="IC118" s="64">
        <v>54</v>
      </c>
      <c r="ID118" s="64">
        <v>54</v>
      </c>
      <c r="IE118" s="60">
        <v>54</v>
      </c>
      <c r="IF118" s="64">
        <v>84</v>
      </c>
      <c r="IG118" s="64">
        <v>84</v>
      </c>
      <c r="IH118" s="64">
        <v>84</v>
      </c>
      <c r="II118" s="64">
        <v>116</v>
      </c>
      <c r="IJ118" s="60">
        <v>116</v>
      </c>
      <c r="IK118" s="60">
        <v>85</v>
      </c>
      <c r="IL118" s="60">
        <v>115</v>
      </c>
      <c r="IM118" s="60">
        <v>315</v>
      </c>
      <c r="IN118" s="60">
        <v>115</v>
      </c>
      <c r="IO118" s="86"/>
      <c r="IP118" s="1"/>
    </row>
    <row r="119" spans="1:249" ht="12.75" customHeight="1">
      <c r="A119" s="189" t="s">
        <v>59</v>
      </c>
      <c r="B119" s="175" t="s">
        <v>33</v>
      </c>
      <c r="C119" s="140">
        <f>D119+E119+F119+G119</f>
        <v>83676</v>
      </c>
      <c r="D119" s="64">
        <f>H119+I119+J119</f>
        <v>36579</v>
      </c>
      <c r="E119" s="64">
        <f>K119+L119+M119</f>
        <v>29661</v>
      </c>
      <c r="F119" s="64">
        <f>N119+O119+P119</f>
        <v>15069</v>
      </c>
      <c r="G119" s="64">
        <f>Q119+R119+S119</f>
        <v>2367</v>
      </c>
      <c r="H119" s="60">
        <v>0</v>
      </c>
      <c r="I119" s="60">
        <v>17432</v>
      </c>
      <c r="J119" s="60">
        <v>19147</v>
      </c>
      <c r="K119" s="60">
        <v>13205</v>
      </c>
      <c r="L119" s="60">
        <v>10408</v>
      </c>
      <c r="M119" s="60">
        <v>6048</v>
      </c>
      <c r="N119" s="60">
        <v>4773</v>
      </c>
      <c r="O119" s="60">
        <v>5305</v>
      </c>
      <c r="P119" s="60">
        <v>4991</v>
      </c>
      <c r="Q119" s="60">
        <v>1860</v>
      </c>
      <c r="R119" s="60">
        <v>0</v>
      </c>
      <c r="S119" s="60">
        <v>507</v>
      </c>
      <c r="T119" s="141">
        <f>SUM(U119:X119)</f>
        <v>137749.6</v>
      </c>
      <c r="U119" s="60">
        <f>SUM(Y119:AA119)</f>
        <v>37920</v>
      </c>
      <c r="V119" s="60">
        <f>SUM(AB119:AD119)</f>
        <v>29034</v>
      </c>
      <c r="W119" s="60">
        <f>SUM(AE119:AG119)</f>
        <v>35908.5</v>
      </c>
      <c r="X119" s="60">
        <f>SUM(AH119:AJ119)</f>
        <v>34887.1</v>
      </c>
      <c r="Y119" s="60">
        <v>10846</v>
      </c>
      <c r="Z119" s="60">
        <v>14976</v>
      </c>
      <c r="AA119" s="60">
        <v>12098</v>
      </c>
      <c r="AB119" s="60">
        <v>6846.2</v>
      </c>
      <c r="AC119" s="60">
        <v>15785.6</v>
      </c>
      <c r="AD119" s="60">
        <v>6402.2</v>
      </c>
      <c r="AE119" s="60">
        <v>10143.2</v>
      </c>
      <c r="AF119" s="60">
        <v>13167.7</v>
      </c>
      <c r="AG119" s="60">
        <v>12597.6</v>
      </c>
      <c r="AH119" s="60">
        <v>13194.2</v>
      </c>
      <c r="AI119" s="60">
        <v>5843.4</v>
      </c>
      <c r="AJ119" s="60">
        <v>15849.5</v>
      </c>
      <c r="AK119" s="141">
        <f>SUM(AL119:AO119)</f>
        <v>156700.8</v>
      </c>
      <c r="AL119" s="60">
        <f>SUM(AP119:AR119)</f>
        <v>44030.8</v>
      </c>
      <c r="AM119" s="60">
        <f>SUM(AS119:AU119)</f>
        <v>42520.6</v>
      </c>
      <c r="AN119" s="60">
        <f>SUM(AV119:AX119)</f>
        <v>30938.4</v>
      </c>
      <c r="AO119" s="60">
        <f>SUM(AY119:BA119)</f>
        <v>39211</v>
      </c>
      <c r="AP119" s="60">
        <v>14280.5</v>
      </c>
      <c r="AQ119" s="60">
        <v>14250.6</v>
      </c>
      <c r="AR119" s="60">
        <v>15499.7</v>
      </c>
      <c r="AS119" s="60">
        <v>16357.7</v>
      </c>
      <c r="AT119" s="60">
        <v>12608.1</v>
      </c>
      <c r="AU119" s="60">
        <v>13554.8</v>
      </c>
      <c r="AV119" s="60">
        <v>9138.1</v>
      </c>
      <c r="AW119" s="60">
        <v>7722.6</v>
      </c>
      <c r="AX119" s="60">
        <v>14077.7</v>
      </c>
      <c r="AY119" s="60">
        <v>13814.7</v>
      </c>
      <c r="AZ119" s="60">
        <v>13853.8</v>
      </c>
      <c r="BA119" s="60">
        <v>11542.5</v>
      </c>
      <c r="BB119" s="141">
        <f>BC119+BD119+BE119+BF119</f>
        <v>179841.4</v>
      </c>
      <c r="BC119" s="60">
        <f>BG119+BH119+BI119</f>
        <v>47844.9</v>
      </c>
      <c r="BD119" s="60">
        <f>BJ119+BK119+BL119</f>
        <v>44677.3</v>
      </c>
      <c r="BE119" s="64">
        <f>BM119+BN119+BO119</f>
        <v>35444.7</v>
      </c>
      <c r="BF119" s="60">
        <f>BP119+BQ119+BR119</f>
        <v>51874.5</v>
      </c>
      <c r="BG119" s="60">
        <v>15740.3</v>
      </c>
      <c r="BH119" s="60">
        <v>16094.1</v>
      </c>
      <c r="BI119" s="60">
        <v>16010.5</v>
      </c>
      <c r="BJ119" s="60">
        <v>16781.4</v>
      </c>
      <c r="BK119" s="60">
        <v>13878.3</v>
      </c>
      <c r="BL119" s="60">
        <v>14017.6</v>
      </c>
      <c r="BM119" s="60">
        <v>8052.6</v>
      </c>
      <c r="BN119" s="60">
        <v>11859.7</v>
      </c>
      <c r="BO119" s="60">
        <v>15532.4</v>
      </c>
      <c r="BP119" s="60">
        <v>17121.2</v>
      </c>
      <c r="BQ119" s="60">
        <v>17227.4</v>
      </c>
      <c r="BR119" s="60">
        <v>17525.9</v>
      </c>
      <c r="BS119" s="141">
        <f>BT119+BU119+BV119+BW119</f>
        <v>199904.7</v>
      </c>
      <c r="BT119" s="60">
        <f>BX119+BY119+BZ119</f>
        <v>52525.2</v>
      </c>
      <c r="BU119" s="60">
        <f>CA119+CB119+CC119</f>
        <v>50941.7</v>
      </c>
      <c r="BV119" s="60">
        <f>CD119+CE119+CF119</f>
        <v>35033.5</v>
      </c>
      <c r="BW119" s="60">
        <f>CG119+CH119+CI119</f>
        <v>61404.3</v>
      </c>
      <c r="BX119" s="60">
        <v>17227.4</v>
      </c>
      <c r="BY119" s="60">
        <v>17261</v>
      </c>
      <c r="BZ119" s="60">
        <v>18036.8</v>
      </c>
      <c r="CA119" s="60">
        <v>13930.5</v>
      </c>
      <c r="CB119" s="60">
        <v>16896.7</v>
      </c>
      <c r="CC119" s="60">
        <v>20114.5</v>
      </c>
      <c r="CD119" s="60">
        <v>17210.4</v>
      </c>
      <c r="CE119" s="60">
        <v>0</v>
      </c>
      <c r="CF119" s="60">
        <v>17823.1</v>
      </c>
      <c r="CG119" s="60">
        <v>18519.3</v>
      </c>
      <c r="CH119" s="60">
        <v>20775.6</v>
      </c>
      <c r="CI119" s="60">
        <v>22109.4</v>
      </c>
      <c r="CJ119" s="141">
        <f>CK119+CL119+CM119+CN119</f>
        <v>212659.8</v>
      </c>
      <c r="CK119" s="60">
        <f>CO119+CP119+CQ119</f>
        <v>57285.7</v>
      </c>
      <c r="CL119" s="60">
        <f>CR119+CS119+CT119</f>
        <v>46926.5</v>
      </c>
      <c r="CM119" s="60">
        <f>CU119+CV119+CW119</f>
        <v>44591.9</v>
      </c>
      <c r="CN119" s="60">
        <f>CX119+CY119+CZ119</f>
        <v>63855.7</v>
      </c>
      <c r="CO119" s="60">
        <v>18621.5</v>
      </c>
      <c r="CP119" s="142">
        <v>20019.4</v>
      </c>
      <c r="CQ119" s="142">
        <v>18644.8</v>
      </c>
      <c r="CR119" s="60">
        <v>16496.3</v>
      </c>
      <c r="CS119" s="60">
        <v>13430.2</v>
      </c>
      <c r="CT119" s="60">
        <v>17000</v>
      </c>
      <c r="CU119" s="60">
        <v>14272.9</v>
      </c>
      <c r="CV119" s="60">
        <v>12431.5</v>
      </c>
      <c r="CW119" s="60">
        <v>17887.5</v>
      </c>
      <c r="CX119" s="60">
        <v>15870</v>
      </c>
      <c r="CY119" s="60">
        <v>24535.5</v>
      </c>
      <c r="CZ119" s="60">
        <v>23450.2</v>
      </c>
      <c r="DA119" s="60"/>
      <c r="DB119" s="141">
        <f>DC119+DD119+DE119+DF119</f>
        <v>232444.2</v>
      </c>
      <c r="DC119" s="143">
        <f>DG119+DH119+DI119</f>
        <v>65755.2</v>
      </c>
      <c r="DD119" s="143">
        <f>DJ119+DK119+DL119</f>
        <v>57959.8</v>
      </c>
      <c r="DE119" s="143">
        <f>DM119+DN119+DO119</f>
        <v>40639.8</v>
      </c>
      <c r="DF119" s="143">
        <f>DP119+DQ119+DR119</f>
        <v>68089.4</v>
      </c>
      <c r="DG119" s="60">
        <v>19301</v>
      </c>
      <c r="DH119" s="60">
        <v>23098.7</v>
      </c>
      <c r="DI119" s="60">
        <v>23355.5</v>
      </c>
      <c r="DJ119" s="60">
        <v>20308.2</v>
      </c>
      <c r="DK119" s="60">
        <v>16513</v>
      </c>
      <c r="DL119" s="60">
        <v>21138.6</v>
      </c>
      <c r="DM119" s="60">
        <v>18893.6</v>
      </c>
      <c r="DN119" s="60">
        <v>2877.8</v>
      </c>
      <c r="DO119" s="60">
        <v>18868.4</v>
      </c>
      <c r="DP119" s="60">
        <v>19500.8</v>
      </c>
      <c r="DQ119" s="60">
        <v>25269.6</v>
      </c>
      <c r="DR119" s="60">
        <v>23319</v>
      </c>
      <c r="DS119" s="60"/>
      <c r="DT119" s="141">
        <f>DU119+DV119+DW119+DX119</f>
        <v>252803.1</v>
      </c>
      <c r="DU119" s="143">
        <f>DY119+DZ119+EA119</f>
        <v>67309.1</v>
      </c>
      <c r="DV119" s="143">
        <f>EB119+EC119+ED119</f>
        <v>62632</v>
      </c>
      <c r="DW119" s="143">
        <f>EE119+EF119+EG119</f>
        <v>46712.9</v>
      </c>
      <c r="DX119" s="143">
        <f>EH119+EI119+EJ119</f>
        <v>76149.1</v>
      </c>
      <c r="DY119" s="60">
        <v>23402.6</v>
      </c>
      <c r="DZ119" s="60">
        <v>21707</v>
      </c>
      <c r="EA119" s="60">
        <v>22199.5</v>
      </c>
      <c r="EB119" s="60">
        <v>21207.4</v>
      </c>
      <c r="EC119" s="60">
        <v>18557.5</v>
      </c>
      <c r="ED119" s="60">
        <v>22867.1</v>
      </c>
      <c r="EE119" s="60">
        <v>14080</v>
      </c>
      <c r="EF119" s="60">
        <v>11004.6</v>
      </c>
      <c r="EG119" s="60">
        <v>21628.3</v>
      </c>
      <c r="EH119" s="60">
        <v>25005.6</v>
      </c>
      <c r="EI119" s="60">
        <v>28378.3</v>
      </c>
      <c r="EJ119" s="60">
        <v>22765.2</v>
      </c>
      <c r="EK119" s="60"/>
      <c r="EL119" s="141">
        <f t="shared" si="114"/>
        <v>282339.1</v>
      </c>
      <c r="EM119" s="144">
        <f t="shared" si="115"/>
        <v>78910.6</v>
      </c>
      <c r="EN119" s="144">
        <f t="shared" si="116"/>
        <v>75940.4</v>
      </c>
      <c r="EO119" s="144">
        <f t="shared" si="117"/>
        <v>46642</v>
      </c>
      <c r="EP119" s="144">
        <f t="shared" si="118"/>
        <v>80846.1</v>
      </c>
      <c r="EQ119" s="60">
        <v>26506.9</v>
      </c>
      <c r="ER119" s="60">
        <v>26621</v>
      </c>
      <c r="ES119" s="60">
        <v>25782.7</v>
      </c>
      <c r="ET119" s="60">
        <v>27449.2</v>
      </c>
      <c r="EU119" s="60">
        <v>20826.1</v>
      </c>
      <c r="EV119" s="60">
        <v>27665.1</v>
      </c>
      <c r="EW119" s="60">
        <v>13988.1</v>
      </c>
      <c r="EX119" s="60">
        <v>8718.2</v>
      </c>
      <c r="EY119" s="60">
        <v>23935.7</v>
      </c>
      <c r="EZ119" s="60">
        <v>28186.9</v>
      </c>
      <c r="FA119" s="61">
        <v>25740.1</v>
      </c>
      <c r="FB119" s="60">
        <v>26919.1</v>
      </c>
      <c r="FC119" s="60"/>
      <c r="FD119" s="145">
        <f t="shared" si="119"/>
        <v>290024.8</v>
      </c>
      <c r="FE119" s="144">
        <f t="shared" si="120"/>
        <v>74209.3</v>
      </c>
      <c r="FF119" s="144">
        <f t="shared" si="121"/>
        <v>68183.6</v>
      </c>
      <c r="FG119" s="144">
        <f t="shared" si="122"/>
        <v>61380.9</v>
      </c>
      <c r="FH119" s="144">
        <f t="shared" si="123"/>
        <v>86251</v>
      </c>
      <c r="FI119" s="60">
        <v>25918.6</v>
      </c>
      <c r="FJ119" s="60">
        <v>24576.6</v>
      </c>
      <c r="FK119" s="60">
        <v>23714.1</v>
      </c>
      <c r="FL119" s="60">
        <v>25276.7</v>
      </c>
      <c r="FM119" s="60">
        <v>22422.6</v>
      </c>
      <c r="FN119" s="60">
        <v>20484.3</v>
      </c>
      <c r="FO119" s="60">
        <v>6026.4</v>
      </c>
      <c r="FP119" s="60">
        <v>27332.7</v>
      </c>
      <c r="FQ119" s="60">
        <v>28021.8</v>
      </c>
      <c r="FR119" s="60">
        <v>29007.2</v>
      </c>
      <c r="FS119" s="60">
        <v>24016.6</v>
      </c>
      <c r="FT119" s="60">
        <v>33227.2</v>
      </c>
      <c r="FU119" s="148"/>
      <c r="FV119" s="147">
        <f t="shared" si="124"/>
        <v>277856.6</v>
      </c>
      <c r="FW119" s="143">
        <f t="shared" si="125"/>
        <v>72718.1</v>
      </c>
      <c r="FX119" s="143">
        <f t="shared" si="126"/>
        <v>59310.4</v>
      </c>
      <c r="FY119" s="143">
        <f t="shared" si="127"/>
        <v>59011</v>
      </c>
      <c r="FZ119" s="143">
        <f t="shared" si="128"/>
        <v>86817.1</v>
      </c>
      <c r="GA119" s="60">
        <v>22119.1</v>
      </c>
      <c r="GB119" s="61">
        <v>22477</v>
      </c>
      <c r="GC119" s="60">
        <v>28122</v>
      </c>
      <c r="GD119" s="60">
        <v>26100</v>
      </c>
      <c r="GE119" s="60">
        <v>19726.7</v>
      </c>
      <c r="GF119" s="60">
        <v>13483.7</v>
      </c>
      <c r="GG119" s="60">
        <v>8229.8</v>
      </c>
      <c r="GH119" s="60">
        <v>20732.9</v>
      </c>
      <c r="GI119" s="60">
        <v>30048.3</v>
      </c>
      <c r="GJ119" s="60">
        <v>27088.3</v>
      </c>
      <c r="GK119" s="60">
        <v>29012.2</v>
      </c>
      <c r="GL119" s="60">
        <v>30716.6</v>
      </c>
      <c r="GM119" s="148"/>
      <c r="GN119" s="149">
        <f t="shared" si="129"/>
        <v>198921.4</v>
      </c>
      <c r="GO119" s="143">
        <f t="shared" si="130"/>
        <v>46582.6</v>
      </c>
      <c r="GP119" s="143">
        <f t="shared" si="131"/>
        <v>35038.4</v>
      </c>
      <c r="GQ119" s="143">
        <f>GY119+GZ119+HA119</f>
        <v>47586.8</v>
      </c>
      <c r="GR119" s="143">
        <f t="shared" si="132"/>
        <v>69713.6</v>
      </c>
      <c r="GS119" s="61">
        <v>12958.9</v>
      </c>
      <c r="GT119" s="60">
        <v>12589.4</v>
      </c>
      <c r="GU119" s="60">
        <v>21034.3</v>
      </c>
      <c r="GV119" s="60">
        <v>16886.6</v>
      </c>
      <c r="GW119" s="60">
        <v>14958.7</v>
      </c>
      <c r="GX119" s="60">
        <v>3193.1</v>
      </c>
      <c r="GY119" s="60">
        <v>18001.9</v>
      </c>
      <c r="GZ119" s="61">
        <v>11159.7</v>
      </c>
      <c r="HA119" s="60">
        <v>18425.2</v>
      </c>
      <c r="HB119" s="60">
        <v>20910.3</v>
      </c>
      <c r="HC119" s="150">
        <v>26243.2</v>
      </c>
      <c r="HD119" s="60">
        <v>22560.1</v>
      </c>
      <c r="HE119" s="148"/>
      <c r="HF119" s="149">
        <f t="shared" si="133"/>
        <v>196530</v>
      </c>
      <c r="HG119" s="60">
        <f t="shared" si="134"/>
        <v>40833.6</v>
      </c>
      <c r="HH119" s="60">
        <f t="shared" si="135"/>
        <v>45600.2</v>
      </c>
      <c r="HI119" s="60">
        <f t="shared" si="136"/>
        <v>41738</v>
      </c>
      <c r="HJ119" s="60">
        <f t="shared" si="137"/>
        <v>68358.2</v>
      </c>
      <c r="HK119" s="61">
        <v>3756.4</v>
      </c>
      <c r="HL119" s="61">
        <v>16764.6</v>
      </c>
      <c r="HM119" s="60">
        <v>20312.6</v>
      </c>
      <c r="HN119" s="60">
        <v>23295.6</v>
      </c>
      <c r="HO119" s="60">
        <v>1298.9</v>
      </c>
      <c r="HP119" s="61">
        <v>21005.7</v>
      </c>
      <c r="HQ119" s="61">
        <v>168.3</v>
      </c>
      <c r="HR119" s="60">
        <v>20105</v>
      </c>
      <c r="HS119" s="60">
        <v>21464.7</v>
      </c>
      <c r="HT119" s="60">
        <v>20412.1</v>
      </c>
      <c r="HU119" s="60">
        <v>25525.3</v>
      </c>
      <c r="HV119" s="60">
        <v>22420.8</v>
      </c>
      <c r="HW119" s="151"/>
      <c r="HX119" s="149">
        <f t="shared" si="84"/>
        <v>181692.4</v>
      </c>
      <c r="HY119" s="143">
        <f t="shared" si="138"/>
        <v>60051.6</v>
      </c>
      <c r="HZ119" s="143">
        <f t="shared" si="139"/>
        <v>56522.5</v>
      </c>
      <c r="IA119" s="143">
        <f t="shared" si="140"/>
        <v>31833.7</v>
      </c>
      <c r="IB119" s="143">
        <f t="shared" si="141"/>
        <v>33284.6</v>
      </c>
      <c r="IC119" s="60">
        <v>19991.3</v>
      </c>
      <c r="ID119" s="60">
        <v>22031.4</v>
      </c>
      <c r="IE119" s="60">
        <v>18028.9</v>
      </c>
      <c r="IF119" s="60">
        <v>24221.4</v>
      </c>
      <c r="IG119" s="60">
        <v>17628.5</v>
      </c>
      <c r="IH119" s="60">
        <v>14672.6</v>
      </c>
      <c r="II119" s="60">
        <v>22114.6</v>
      </c>
      <c r="IJ119" s="60">
        <v>3193.6</v>
      </c>
      <c r="IK119" s="60">
        <v>6525.5</v>
      </c>
      <c r="IL119" s="60">
        <v>7943.8</v>
      </c>
      <c r="IM119" s="60">
        <v>11719.8</v>
      </c>
      <c r="IN119" s="60">
        <v>13621</v>
      </c>
      <c r="IO119" s="86"/>
    </row>
    <row r="120" spans="1:249" ht="12.75" customHeight="1">
      <c r="A120" s="189" t="s">
        <v>137</v>
      </c>
      <c r="B120" s="175" t="s">
        <v>32</v>
      </c>
      <c r="C120" s="140"/>
      <c r="D120" s="64"/>
      <c r="E120" s="64"/>
      <c r="F120" s="64"/>
      <c r="G120" s="6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4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141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141"/>
      <c r="BC120" s="60"/>
      <c r="BD120" s="60"/>
      <c r="BE120" s="64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41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141"/>
      <c r="CK120" s="60"/>
      <c r="CL120" s="60"/>
      <c r="CM120" s="60"/>
      <c r="CN120" s="60"/>
      <c r="CO120" s="60"/>
      <c r="CP120" s="142"/>
      <c r="CQ120" s="142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141">
        <f>DC120+DD120+DE120+DF120</f>
        <v>2835</v>
      </c>
      <c r="DC120" s="143">
        <f>DG120+DH120+DI120</f>
        <v>400</v>
      </c>
      <c r="DD120" s="143">
        <f>DJ120+DK120+DL120</f>
        <v>850</v>
      </c>
      <c r="DE120" s="143">
        <f>DM120+DN120+DO120</f>
        <v>1050</v>
      </c>
      <c r="DF120" s="143">
        <f>DP120+DQ120+DR120</f>
        <v>535</v>
      </c>
      <c r="DG120" s="60">
        <v>200</v>
      </c>
      <c r="DH120" s="60">
        <v>200</v>
      </c>
      <c r="DI120" s="60">
        <v>0</v>
      </c>
      <c r="DJ120" s="60">
        <v>372</v>
      </c>
      <c r="DK120" s="60">
        <v>228</v>
      </c>
      <c r="DL120" s="60">
        <v>250</v>
      </c>
      <c r="DM120" s="60">
        <v>0</v>
      </c>
      <c r="DN120" s="60">
        <v>194</v>
      </c>
      <c r="DO120" s="60">
        <v>856</v>
      </c>
      <c r="DP120" s="60">
        <v>0</v>
      </c>
      <c r="DQ120" s="60">
        <v>297</v>
      </c>
      <c r="DR120" s="60">
        <v>238</v>
      </c>
      <c r="DS120" s="60"/>
      <c r="DT120" s="141">
        <f>DU120+DV120+DW120+DX120</f>
        <v>6125</v>
      </c>
      <c r="DU120" s="143">
        <f>DY120+DZ120+EA120</f>
        <v>1410</v>
      </c>
      <c r="DV120" s="143">
        <f>EB120+EC120+ED120</f>
        <v>2275</v>
      </c>
      <c r="DW120" s="143">
        <f>EE120+EF120+EG120</f>
        <v>1250</v>
      </c>
      <c r="DX120" s="143">
        <f>EH120+EI120+EJ120</f>
        <v>1190</v>
      </c>
      <c r="DY120" s="60">
        <v>380</v>
      </c>
      <c r="DZ120" s="60">
        <v>457</v>
      </c>
      <c r="EA120" s="60">
        <v>573</v>
      </c>
      <c r="EB120" s="60">
        <v>1321</v>
      </c>
      <c r="EC120" s="60">
        <v>364</v>
      </c>
      <c r="ED120" s="60">
        <v>590</v>
      </c>
      <c r="EE120" s="60">
        <v>375</v>
      </c>
      <c r="EF120" s="60">
        <v>165</v>
      </c>
      <c r="EG120" s="60">
        <v>710</v>
      </c>
      <c r="EH120" s="60">
        <v>355</v>
      </c>
      <c r="EI120" s="60">
        <v>427</v>
      </c>
      <c r="EJ120" s="60">
        <v>408</v>
      </c>
      <c r="EK120" s="60"/>
      <c r="EL120" s="141">
        <f t="shared" si="114"/>
        <v>6090</v>
      </c>
      <c r="EM120" s="144">
        <f t="shared" si="115"/>
        <v>1424</v>
      </c>
      <c r="EN120" s="144">
        <f t="shared" si="116"/>
        <v>1666</v>
      </c>
      <c r="EO120" s="144">
        <f t="shared" si="117"/>
        <v>250</v>
      </c>
      <c r="EP120" s="144">
        <f t="shared" si="118"/>
        <v>2750</v>
      </c>
      <c r="EQ120" s="60">
        <v>375</v>
      </c>
      <c r="ER120" s="60">
        <v>490</v>
      </c>
      <c r="ES120" s="60">
        <v>559</v>
      </c>
      <c r="ET120" s="60">
        <v>1166</v>
      </c>
      <c r="EU120" s="60">
        <v>0</v>
      </c>
      <c r="EV120" s="60">
        <v>500</v>
      </c>
      <c r="EW120" s="60">
        <v>0</v>
      </c>
      <c r="EX120" s="60">
        <v>250</v>
      </c>
      <c r="EY120" s="60">
        <v>0</v>
      </c>
      <c r="EZ120" s="60">
        <v>750</v>
      </c>
      <c r="FA120" s="61">
        <v>750</v>
      </c>
      <c r="FB120" s="60">
        <v>1250</v>
      </c>
      <c r="FC120" s="60"/>
      <c r="FD120" s="145">
        <f t="shared" si="119"/>
        <v>8090</v>
      </c>
      <c r="FE120" s="144">
        <f t="shared" si="120"/>
        <v>1700</v>
      </c>
      <c r="FF120" s="144">
        <f t="shared" si="121"/>
        <v>2800</v>
      </c>
      <c r="FG120" s="144">
        <f t="shared" si="122"/>
        <v>1456</v>
      </c>
      <c r="FH120" s="144">
        <f t="shared" si="123"/>
        <v>2134</v>
      </c>
      <c r="FI120" s="60">
        <v>443</v>
      </c>
      <c r="FJ120" s="60">
        <v>557</v>
      </c>
      <c r="FK120" s="60">
        <v>700</v>
      </c>
      <c r="FL120" s="60">
        <v>1573</v>
      </c>
      <c r="FM120" s="60">
        <v>350</v>
      </c>
      <c r="FN120" s="60">
        <v>877</v>
      </c>
      <c r="FO120" s="60">
        <v>229</v>
      </c>
      <c r="FP120" s="60">
        <v>328</v>
      </c>
      <c r="FQ120" s="60">
        <v>899</v>
      </c>
      <c r="FR120" s="60">
        <v>1847</v>
      </c>
      <c r="FS120" s="60">
        <v>37</v>
      </c>
      <c r="FT120" s="60">
        <v>250</v>
      </c>
      <c r="FU120" s="148"/>
      <c r="FV120" s="147">
        <f t="shared" si="124"/>
        <v>3320</v>
      </c>
      <c r="FW120" s="143">
        <f t="shared" si="125"/>
        <v>0</v>
      </c>
      <c r="FX120" s="143">
        <f t="shared" si="126"/>
        <v>480</v>
      </c>
      <c r="FY120" s="143">
        <f t="shared" si="127"/>
        <v>1160</v>
      </c>
      <c r="FZ120" s="143">
        <f t="shared" si="128"/>
        <v>1680</v>
      </c>
      <c r="GA120" s="60">
        <v>0</v>
      </c>
      <c r="GB120" s="61">
        <v>0</v>
      </c>
      <c r="GC120" s="60"/>
      <c r="GD120" s="60"/>
      <c r="GE120" s="60">
        <v>250</v>
      </c>
      <c r="GF120" s="60">
        <v>230</v>
      </c>
      <c r="GG120" s="60"/>
      <c r="GH120" s="60">
        <v>530</v>
      </c>
      <c r="GI120" s="60">
        <v>630</v>
      </c>
      <c r="GJ120" s="60">
        <v>500</v>
      </c>
      <c r="GK120" s="60">
        <v>485</v>
      </c>
      <c r="GL120" s="60">
        <v>695</v>
      </c>
      <c r="GM120" s="148"/>
      <c r="GN120" s="149">
        <f t="shared" si="129"/>
        <v>1729</v>
      </c>
      <c r="GO120" s="143">
        <f t="shared" si="130"/>
        <v>1729</v>
      </c>
      <c r="GP120" s="143">
        <f t="shared" si="131"/>
        <v>0</v>
      </c>
      <c r="GQ120" s="143"/>
      <c r="GR120" s="143">
        <f t="shared" si="132"/>
        <v>0</v>
      </c>
      <c r="GS120" s="61">
        <v>834.5</v>
      </c>
      <c r="GT120" s="60">
        <v>894.5</v>
      </c>
      <c r="GU120" s="60">
        <v>0</v>
      </c>
      <c r="GV120" s="60">
        <v>0</v>
      </c>
      <c r="GW120" s="163">
        <v>0</v>
      </c>
      <c r="GX120" s="163">
        <v>0</v>
      </c>
      <c r="GY120" s="163">
        <v>0</v>
      </c>
      <c r="GZ120" s="61">
        <v>0</v>
      </c>
      <c r="HA120" s="60">
        <v>0</v>
      </c>
      <c r="HB120" s="60">
        <v>0</v>
      </c>
      <c r="HC120" s="154">
        <v>0</v>
      </c>
      <c r="HD120" s="60">
        <v>0</v>
      </c>
      <c r="HE120" s="148"/>
      <c r="HF120" s="149">
        <f t="shared" si="133"/>
        <v>0</v>
      </c>
      <c r="HG120" s="60">
        <f t="shared" si="134"/>
        <v>0</v>
      </c>
      <c r="HH120" s="60">
        <f t="shared" si="135"/>
        <v>0</v>
      </c>
      <c r="HI120" s="60">
        <f t="shared" si="136"/>
        <v>0</v>
      </c>
      <c r="HJ120" s="60">
        <f t="shared" si="137"/>
        <v>0</v>
      </c>
      <c r="HK120" s="60">
        <v>0</v>
      </c>
      <c r="HL120" s="60">
        <v>0</v>
      </c>
      <c r="HM120" s="60">
        <v>0</v>
      </c>
      <c r="HN120" s="60">
        <v>0</v>
      </c>
      <c r="HO120" s="60">
        <v>0</v>
      </c>
      <c r="HP120" s="60">
        <v>0</v>
      </c>
      <c r="HQ120" s="61">
        <v>0</v>
      </c>
      <c r="HR120" s="60">
        <v>0</v>
      </c>
      <c r="HS120" s="60">
        <v>0</v>
      </c>
      <c r="HT120" s="60">
        <v>0</v>
      </c>
      <c r="HU120" s="60">
        <v>0</v>
      </c>
      <c r="HV120" s="60">
        <v>0</v>
      </c>
      <c r="HW120" s="151"/>
      <c r="HX120" s="149">
        <f t="shared" si="84"/>
        <v>22079</v>
      </c>
      <c r="HY120" s="143">
        <f t="shared" si="138"/>
        <v>0</v>
      </c>
      <c r="HZ120" s="143">
        <f t="shared" si="139"/>
        <v>0</v>
      </c>
      <c r="IA120" s="143">
        <f t="shared" si="140"/>
        <v>0</v>
      </c>
      <c r="IB120" s="143">
        <f t="shared" si="141"/>
        <v>22079</v>
      </c>
      <c r="IC120" s="60">
        <v>0</v>
      </c>
      <c r="ID120" s="60">
        <v>0</v>
      </c>
      <c r="IE120" s="60">
        <v>0</v>
      </c>
      <c r="IF120" s="60">
        <v>0</v>
      </c>
      <c r="IG120" s="60">
        <v>0</v>
      </c>
      <c r="IH120" s="60">
        <v>0</v>
      </c>
      <c r="II120" s="60">
        <v>0</v>
      </c>
      <c r="IJ120" s="60">
        <v>0</v>
      </c>
      <c r="IK120" s="60">
        <v>0</v>
      </c>
      <c r="IL120" s="60">
        <v>12147</v>
      </c>
      <c r="IM120" s="60">
        <v>8202</v>
      </c>
      <c r="IN120" s="60">
        <v>1730</v>
      </c>
      <c r="IO120" s="86"/>
    </row>
    <row r="121" spans="1:250" s="11" customFormat="1" ht="12.75" customHeight="1">
      <c r="A121" s="189" t="s">
        <v>95</v>
      </c>
      <c r="B121" s="181" t="s">
        <v>84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 t="shared" si="114"/>
        <v>23932.3</v>
      </c>
      <c r="EM121" s="144">
        <f t="shared" si="115"/>
        <v>3137.3</v>
      </c>
      <c r="EN121" s="144">
        <f t="shared" si="116"/>
        <v>7286</v>
      </c>
      <c r="EO121" s="144">
        <f t="shared" si="117"/>
        <v>6115.1</v>
      </c>
      <c r="EP121" s="144">
        <f t="shared" si="118"/>
        <v>7393.9</v>
      </c>
      <c r="EQ121" s="64">
        <v>0</v>
      </c>
      <c r="ER121" s="64">
        <v>1438.6</v>
      </c>
      <c r="ES121" s="64">
        <v>1698.7</v>
      </c>
      <c r="ET121" s="64">
        <v>2010.4</v>
      </c>
      <c r="EU121" s="64">
        <v>2108.1</v>
      </c>
      <c r="EV121" s="64">
        <v>3167.5</v>
      </c>
      <c r="EW121" s="64">
        <v>2113.5</v>
      </c>
      <c r="EX121" s="64">
        <v>2117.6</v>
      </c>
      <c r="EY121" s="64">
        <v>1884</v>
      </c>
      <c r="EZ121" s="64">
        <v>3653.5</v>
      </c>
      <c r="FA121" s="9">
        <v>2364.7</v>
      </c>
      <c r="FB121" s="64">
        <v>1375.7</v>
      </c>
      <c r="FC121" s="64"/>
      <c r="FD121" s="145">
        <f t="shared" si="119"/>
        <v>27629.3</v>
      </c>
      <c r="FE121" s="144">
        <f t="shared" si="120"/>
        <v>3172.5</v>
      </c>
      <c r="FF121" s="144">
        <f t="shared" si="121"/>
        <v>8359.8</v>
      </c>
      <c r="FG121" s="144">
        <f t="shared" si="122"/>
        <v>6328.2</v>
      </c>
      <c r="FH121" s="144">
        <f t="shared" si="123"/>
        <v>9768.8</v>
      </c>
      <c r="FI121" s="60">
        <v>1070</v>
      </c>
      <c r="FJ121" s="60">
        <v>580.7</v>
      </c>
      <c r="FK121" s="60">
        <v>1521.8</v>
      </c>
      <c r="FL121" s="60">
        <v>3215.3</v>
      </c>
      <c r="FM121" s="60">
        <v>1893.4</v>
      </c>
      <c r="FN121" s="60">
        <v>3251.1</v>
      </c>
      <c r="FO121" s="64">
        <v>1734.1</v>
      </c>
      <c r="FP121" s="64">
        <v>3303.3</v>
      </c>
      <c r="FQ121" s="64">
        <v>1290.8</v>
      </c>
      <c r="FR121" s="64">
        <v>3376.6</v>
      </c>
      <c r="FS121" s="64">
        <v>3185.7</v>
      </c>
      <c r="FT121" s="64">
        <v>3206.5</v>
      </c>
      <c r="FU121" s="164"/>
      <c r="FV121" s="147">
        <f t="shared" si="124"/>
        <v>16120.6</v>
      </c>
      <c r="FW121" s="143">
        <f t="shared" si="125"/>
        <v>4220.9</v>
      </c>
      <c r="FX121" s="143">
        <f t="shared" si="126"/>
        <v>4112</v>
      </c>
      <c r="FY121" s="143">
        <f t="shared" si="127"/>
        <v>4330.9</v>
      </c>
      <c r="FZ121" s="143">
        <f t="shared" si="128"/>
        <v>3456.8</v>
      </c>
      <c r="GA121" s="64">
        <v>1250</v>
      </c>
      <c r="GB121" s="9">
        <v>1204</v>
      </c>
      <c r="GC121" s="60">
        <v>1766.9</v>
      </c>
      <c r="GD121" s="60">
        <v>1404</v>
      </c>
      <c r="GE121" s="60">
        <v>1354</v>
      </c>
      <c r="GF121" s="60">
        <v>1354</v>
      </c>
      <c r="GG121" s="60">
        <v>1539.2</v>
      </c>
      <c r="GH121" s="60">
        <v>1445.8</v>
      </c>
      <c r="GI121" s="60">
        <v>1345.9</v>
      </c>
      <c r="GJ121" s="61">
        <v>1254</v>
      </c>
      <c r="GK121" s="61">
        <v>1354</v>
      </c>
      <c r="GL121" s="61">
        <v>848.8</v>
      </c>
      <c r="GM121" s="148"/>
      <c r="GN121" s="149">
        <f t="shared" si="129"/>
        <v>20370.2</v>
      </c>
      <c r="GO121" s="143">
        <f t="shared" si="130"/>
        <v>3819.4</v>
      </c>
      <c r="GP121" s="143">
        <f t="shared" si="131"/>
        <v>4869.4</v>
      </c>
      <c r="GQ121" s="143">
        <f>GY121+GZ121+HA121</f>
        <v>5243.8</v>
      </c>
      <c r="GR121" s="143">
        <f t="shared" si="132"/>
        <v>6437.6</v>
      </c>
      <c r="GS121" s="61">
        <v>1223.1</v>
      </c>
      <c r="GT121" s="64">
        <v>1273.2</v>
      </c>
      <c r="GU121" s="64">
        <v>1323.1</v>
      </c>
      <c r="GV121" s="64">
        <v>1429.8</v>
      </c>
      <c r="GW121" s="64">
        <v>1379.8</v>
      </c>
      <c r="GX121" s="64">
        <v>2059.8</v>
      </c>
      <c r="GY121" s="60">
        <v>1529.8</v>
      </c>
      <c r="GZ121" s="61">
        <v>2068.3</v>
      </c>
      <c r="HA121" s="60">
        <v>1645.7</v>
      </c>
      <c r="HB121" s="64">
        <v>1640</v>
      </c>
      <c r="HC121" s="167">
        <v>1837.8</v>
      </c>
      <c r="HD121" s="60">
        <v>2959.8</v>
      </c>
      <c r="HE121" s="148"/>
      <c r="HF121" s="149">
        <f t="shared" si="133"/>
        <v>23556</v>
      </c>
      <c r="HG121" s="60">
        <f t="shared" si="134"/>
        <v>4182</v>
      </c>
      <c r="HH121" s="60">
        <f t="shared" si="135"/>
        <v>6330</v>
      </c>
      <c r="HI121" s="60">
        <f t="shared" si="136"/>
        <v>6786.4</v>
      </c>
      <c r="HJ121" s="60">
        <f t="shared" si="137"/>
        <v>6257.6</v>
      </c>
      <c r="HK121" s="64">
        <v>1394.2</v>
      </c>
      <c r="HL121" s="64">
        <v>1474</v>
      </c>
      <c r="HM121" s="60">
        <v>1313.8</v>
      </c>
      <c r="HN121" s="64">
        <v>2022.3</v>
      </c>
      <c r="HO121" s="64">
        <v>2035.7</v>
      </c>
      <c r="HP121" s="60">
        <v>2272</v>
      </c>
      <c r="HQ121" s="61">
        <v>2346.1</v>
      </c>
      <c r="HR121" s="60">
        <v>2252.8</v>
      </c>
      <c r="HS121" s="60">
        <v>2187.5</v>
      </c>
      <c r="HT121" s="60">
        <v>2181.7</v>
      </c>
      <c r="HU121" s="60">
        <v>2061.8</v>
      </c>
      <c r="HV121" s="60">
        <v>2014.1</v>
      </c>
      <c r="HW121" s="64"/>
      <c r="HX121" s="149">
        <f t="shared" si="84"/>
        <v>32165.7</v>
      </c>
      <c r="HY121" s="143">
        <f t="shared" si="138"/>
        <v>8231.5</v>
      </c>
      <c r="HZ121" s="143">
        <f t="shared" si="139"/>
        <v>7930.2</v>
      </c>
      <c r="IA121" s="143">
        <f t="shared" si="140"/>
        <v>7370.7</v>
      </c>
      <c r="IB121" s="143">
        <f t="shared" si="141"/>
        <v>8633.3</v>
      </c>
      <c r="IC121" s="64">
        <f>1673.1+257.1</f>
        <v>1930.2</v>
      </c>
      <c r="ID121" s="64">
        <f>2648+257.1</f>
        <v>2905.1</v>
      </c>
      <c r="IE121" s="60">
        <f>3139.1+257.1</f>
        <v>3396.2</v>
      </c>
      <c r="IF121" s="64">
        <f>2375.7+257.1</f>
        <v>2632.8</v>
      </c>
      <c r="IG121" s="64">
        <f>2576.2+257.1</f>
        <v>2833.3</v>
      </c>
      <c r="IH121" s="64">
        <f>2207+257.1</f>
        <v>2464.1</v>
      </c>
      <c r="II121" s="64">
        <f>2127.8+257.1</f>
        <v>2384.9</v>
      </c>
      <c r="IJ121" s="60">
        <f>2291+257.1</f>
        <v>2548.1</v>
      </c>
      <c r="IK121" s="60">
        <f>2180.6+257.1</f>
        <v>2437.7</v>
      </c>
      <c r="IL121" s="60">
        <f>2269.1+257.1</f>
        <v>2526.2</v>
      </c>
      <c r="IM121" s="60">
        <f>2709.6+257.1</f>
        <v>2966.7</v>
      </c>
      <c r="IN121" s="60">
        <v>3140.4</v>
      </c>
      <c r="IO121" s="86"/>
      <c r="IP121" s="1"/>
    </row>
    <row r="122" spans="1:249" s="11" customFormat="1" ht="12.75" customHeight="1">
      <c r="A122" s="189" t="s">
        <v>76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24.75" customHeight="1">
      <c r="A123" s="190" t="s">
        <v>189</v>
      </c>
      <c r="B123" s="181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4"/>
      <c r="GD123" s="64"/>
      <c r="GE123" s="60"/>
      <c r="GF123" s="64"/>
      <c r="GG123" s="64"/>
      <c r="GH123" s="64"/>
      <c r="GI123" s="64"/>
      <c r="GJ123" s="64"/>
      <c r="GK123" s="64"/>
      <c r="GL123" s="64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64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49" s="11" customFormat="1" ht="12.75" customHeight="1">
      <c r="A124" s="189" t="s">
        <v>96</v>
      </c>
      <c r="B124" s="181" t="s">
        <v>84</v>
      </c>
      <c r="C124" s="140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155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155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141"/>
      <c r="BT124" s="60"/>
      <c r="BU124" s="60"/>
      <c r="BV124" s="60"/>
      <c r="BW124" s="60"/>
      <c r="BX124" s="64"/>
      <c r="BY124" s="64"/>
      <c r="BZ124" s="64"/>
      <c r="CA124" s="64"/>
      <c r="CB124" s="64"/>
      <c r="CC124" s="60"/>
      <c r="CD124" s="64"/>
      <c r="CE124" s="64"/>
      <c r="CF124" s="60"/>
      <c r="CG124" s="64"/>
      <c r="CH124" s="64"/>
      <c r="CI124" s="64"/>
      <c r="CJ124" s="141"/>
      <c r="CK124" s="60"/>
      <c r="CL124" s="60"/>
      <c r="CM124" s="60"/>
      <c r="CN124" s="60"/>
      <c r="CO124" s="64"/>
      <c r="CP124" s="170"/>
      <c r="CQ124" s="170"/>
      <c r="CR124" s="64"/>
      <c r="CS124" s="64"/>
      <c r="CT124" s="60"/>
      <c r="CU124" s="60"/>
      <c r="CV124" s="60"/>
      <c r="CW124" s="64"/>
      <c r="CX124" s="60"/>
      <c r="CY124" s="64"/>
      <c r="CZ124" s="64"/>
      <c r="DA124" s="64"/>
      <c r="DB124" s="141"/>
      <c r="DC124" s="143"/>
      <c r="DD124" s="143"/>
      <c r="DE124" s="143"/>
      <c r="DF124" s="143"/>
      <c r="DG124" s="64"/>
      <c r="DH124" s="64"/>
      <c r="DI124" s="64"/>
      <c r="DJ124" s="64"/>
      <c r="DK124" s="64"/>
      <c r="DL124" s="60"/>
      <c r="DM124" s="64"/>
      <c r="DN124" s="64"/>
      <c r="DO124" s="60"/>
      <c r="DP124" s="64"/>
      <c r="DQ124" s="64"/>
      <c r="DR124" s="64"/>
      <c r="DS124" s="64"/>
      <c r="DT124" s="141"/>
      <c r="DU124" s="143"/>
      <c r="DV124" s="143"/>
      <c r="DW124" s="143"/>
      <c r="DX124" s="143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141">
        <f>EM124+EN124+EO124+EP124</f>
        <v>28809.2</v>
      </c>
      <c r="EM124" s="144">
        <f>EQ124+ER124+ES124</f>
        <v>5914.9</v>
      </c>
      <c r="EN124" s="144">
        <f>ET124+EU124+EV124</f>
        <v>7902.7</v>
      </c>
      <c r="EO124" s="144">
        <f>EW124+EX124+EY124</f>
        <v>7528.1</v>
      </c>
      <c r="EP124" s="144">
        <f>EZ124+FA124+FB124</f>
        <v>7463.5</v>
      </c>
      <c r="EQ124" s="60">
        <v>655</v>
      </c>
      <c r="ER124" s="60">
        <v>2987.6</v>
      </c>
      <c r="ES124" s="60">
        <v>2272.3</v>
      </c>
      <c r="ET124" s="60">
        <v>3037.5</v>
      </c>
      <c r="EU124" s="60">
        <v>2602.5</v>
      </c>
      <c r="EV124" s="60">
        <v>2262.7</v>
      </c>
      <c r="EW124" s="60">
        <v>2084.4</v>
      </c>
      <c r="EX124" s="60">
        <v>2650.6</v>
      </c>
      <c r="EY124" s="60">
        <v>2793.1</v>
      </c>
      <c r="EZ124" s="60">
        <v>4074.4</v>
      </c>
      <c r="FA124" s="61">
        <v>1334.3</v>
      </c>
      <c r="FB124" s="60">
        <v>2054.8</v>
      </c>
      <c r="FC124" s="60"/>
      <c r="FD124" s="145">
        <f>FE124+FF124+FG124+FH124</f>
        <v>29374.9</v>
      </c>
      <c r="FE124" s="144">
        <f>FI124+FJ124+FK124</f>
        <v>5153.6</v>
      </c>
      <c r="FF124" s="144">
        <f>FL124++FM124+FN124</f>
        <v>6251.2</v>
      </c>
      <c r="FG124" s="144">
        <f>FO124+FP124+FQ124</f>
        <v>9291</v>
      </c>
      <c r="FH124" s="144">
        <f>FR124+FS124+FT124</f>
        <v>8679.1</v>
      </c>
      <c r="FI124" s="60">
        <v>1796.8</v>
      </c>
      <c r="FJ124" s="60">
        <v>1840</v>
      </c>
      <c r="FK124" s="60">
        <v>1516.8</v>
      </c>
      <c r="FL124" s="60">
        <v>2109.3</v>
      </c>
      <c r="FM124" s="60">
        <v>1420.6</v>
      </c>
      <c r="FN124" s="60">
        <v>2721.3</v>
      </c>
      <c r="FO124" s="64">
        <v>1754.4</v>
      </c>
      <c r="FP124" s="64">
        <v>3192.9</v>
      </c>
      <c r="FQ124" s="64">
        <v>4343.7</v>
      </c>
      <c r="FR124" s="64">
        <v>4293.7</v>
      </c>
      <c r="FS124" s="64">
        <v>2030.7</v>
      </c>
      <c r="FT124" s="64">
        <v>2354.7</v>
      </c>
      <c r="FU124" s="164"/>
      <c r="FV124" s="147">
        <f>SUM(FW124:FZ124)</f>
        <v>230116.3</v>
      </c>
      <c r="FW124" s="143">
        <f>SUM(GA124:GC124)</f>
        <v>52266.8</v>
      </c>
      <c r="FX124" s="143">
        <f>SUM(GD124:GF124)</f>
        <v>44599</v>
      </c>
      <c r="FY124" s="143">
        <f>SUM(GG124:GI124)</f>
        <v>57088.9</v>
      </c>
      <c r="FZ124" s="143">
        <f>SUM(GJ124:GL124)</f>
        <v>76161.6</v>
      </c>
      <c r="GA124" s="64">
        <v>17446.3</v>
      </c>
      <c r="GB124" s="9">
        <v>12951.3</v>
      </c>
      <c r="GC124" s="64">
        <v>21869.2</v>
      </c>
      <c r="GD124" s="64">
        <v>20152.2</v>
      </c>
      <c r="GE124" s="64">
        <v>13046.8</v>
      </c>
      <c r="GF124" s="60">
        <v>11400</v>
      </c>
      <c r="GG124" s="60">
        <v>21107.3</v>
      </c>
      <c r="GH124" s="60">
        <v>13005.3</v>
      </c>
      <c r="GI124" s="60">
        <v>22976.3</v>
      </c>
      <c r="GJ124" s="61">
        <v>23114.5</v>
      </c>
      <c r="GK124" s="61">
        <v>30288.1</v>
      </c>
      <c r="GL124" s="61">
        <v>22759</v>
      </c>
      <c r="GM124" s="148"/>
      <c r="GN124" s="149">
        <f>GO124+GP124+GQ124+GR124</f>
        <v>270836</v>
      </c>
      <c r="GO124" s="143">
        <f>SUM(GS124:GU124)</f>
        <v>71094.6</v>
      </c>
      <c r="GP124" s="143">
        <f>SUM(GV124:GX124)</f>
        <v>64617.7</v>
      </c>
      <c r="GQ124" s="143">
        <f>GY124+GZ124+HA124</f>
        <v>67788.2</v>
      </c>
      <c r="GR124" s="143">
        <f>HB124+HC124+HD124</f>
        <v>67335.5</v>
      </c>
      <c r="GS124" s="61">
        <v>32382.8</v>
      </c>
      <c r="GT124" s="64">
        <v>19355.9</v>
      </c>
      <c r="GU124" s="64">
        <v>19355.9</v>
      </c>
      <c r="GV124" s="64">
        <v>19355.9</v>
      </c>
      <c r="GW124" s="64">
        <v>23514.9</v>
      </c>
      <c r="GX124" s="64">
        <v>21746.9</v>
      </c>
      <c r="GY124" s="60">
        <v>22590.5</v>
      </c>
      <c r="GZ124" s="61">
        <v>22841</v>
      </c>
      <c r="HA124" s="60">
        <v>22356.7</v>
      </c>
      <c r="HB124" s="64">
        <v>22075.7</v>
      </c>
      <c r="HC124" s="167">
        <v>22458</v>
      </c>
      <c r="HD124" s="60">
        <v>22801.8</v>
      </c>
      <c r="HE124" s="148"/>
      <c r="HF124" s="149">
        <f>HG124+HH124+HI124+HJ124</f>
        <v>72602.6</v>
      </c>
      <c r="HG124" s="60">
        <f>HK124+HL124+HM124</f>
        <v>13277.4</v>
      </c>
      <c r="HH124" s="60">
        <f>HN124+HO124+HP124</f>
        <v>24264.4</v>
      </c>
      <c r="HI124" s="60">
        <f>HQ124+HR124+HS124</f>
        <v>17718.1</v>
      </c>
      <c r="HJ124" s="60">
        <f>HT124+HU124+HV124</f>
        <v>17342.7</v>
      </c>
      <c r="HK124" s="64">
        <v>4273.8</v>
      </c>
      <c r="HL124" s="64">
        <v>4041.7</v>
      </c>
      <c r="HM124" s="60">
        <v>4961.9</v>
      </c>
      <c r="HN124" s="64">
        <v>6824</v>
      </c>
      <c r="HO124" s="64">
        <v>9127.7</v>
      </c>
      <c r="HP124" s="61">
        <v>8312.7</v>
      </c>
      <c r="HQ124" s="61">
        <v>6124.6</v>
      </c>
      <c r="HR124" s="60">
        <v>6584.8</v>
      </c>
      <c r="HS124" s="60">
        <v>5008.7</v>
      </c>
      <c r="HT124" s="60">
        <v>7408.7</v>
      </c>
      <c r="HU124" s="60">
        <v>7868.8</v>
      </c>
      <c r="HV124" s="60">
        <v>2065.2</v>
      </c>
      <c r="HW124" s="64"/>
      <c r="HX124" s="149">
        <f t="shared" si="84"/>
        <v>81405.9</v>
      </c>
      <c r="HY124" s="143">
        <f>IC124+ID124+IE124</f>
        <v>24557.4</v>
      </c>
      <c r="HZ124" s="143">
        <f>IF124+IG124+IH124</f>
        <v>21761</v>
      </c>
      <c r="IA124" s="143">
        <f>II124+IJ124+IK124</f>
        <v>21692.3</v>
      </c>
      <c r="IB124" s="143">
        <f>IL124+IM124+IN124</f>
        <v>13395.2</v>
      </c>
      <c r="IC124" s="64">
        <v>11259.9</v>
      </c>
      <c r="ID124" s="64">
        <v>5810.1</v>
      </c>
      <c r="IE124" s="60">
        <v>7487.4</v>
      </c>
      <c r="IF124" s="64">
        <v>7747.3</v>
      </c>
      <c r="IG124" s="64">
        <v>7620.5</v>
      </c>
      <c r="IH124" s="64">
        <v>6393.2</v>
      </c>
      <c r="II124" s="64">
        <v>7406.6</v>
      </c>
      <c r="IJ124" s="60">
        <v>7729.9</v>
      </c>
      <c r="IK124" s="60">
        <v>6555.8</v>
      </c>
      <c r="IL124" s="60">
        <v>6142.8</v>
      </c>
      <c r="IM124" s="60">
        <v>6382.1</v>
      </c>
      <c r="IN124" s="60">
        <v>870.3</v>
      </c>
      <c r="IO124" s="86"/>
    </row>
    <row r="125" spans="1:250" ht="12.75" customHeight="1">
      <c r="A125" s="189" t="s">
        <v>60</v>
      </c>
      <c r="B125" s="175" t="s">
        <v>33</v>
      </c>
      <c r="C125" s="140"/>
      <c r="D125" s="64"/>
      <c r="E125" s="64"/>
      <c r="F125" s="64"/>
      <c r="G125" s="6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41">
        <v>72.7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141">
        <f>SUM(AL125:AO125)</f>
        <v>32.5</v>
      </c>
      <c r="AL125" s="60">
        <f>SUM(AP125:AR125)</f>
        <v>0</v>
      </c>
      <c r="AM125" s="60">
        <f>SUM(AS125:AU125)</f>
        <v>7.9</v>
      </c>
      <c r="AN125" s="60">
        <f>SUM(AV125:AX125)</f>
        <v>5</v>
      </c>
      <c r="AO125" s="60">
        <f>SUM(AY125:BA125)</f>
        <v>19.6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7.9</v>
      </c>
      <c r="AV125" s="60">
        <v>4.6</v>
      </c>
      <c r="AW125" s="60">
        <v>0</v>
      </c>
      <c r="AX125" s="60">
        <v>0.4</v>
      </c>
      <c r="AY125" s="60">
        <v>7.3</v>
      </c>
      <c r="AZ125" s="60">
        <v>11.1</v>
      </c>
      <c r="BA125" s="60">
        <v>1.2</v>
      </c>
      <c r="BB125" s="141">
        <f>BC125+BD125+BE125+BF125</f>
        <v>48.1</v>
      </c>
      <c r="BC125" s="60">
        <f>BG125+BH125+BI125</f>
        <v>3.9</v>
      </c>
      <c r="BD125" s="60">
        <f>BJ125+BK125+BL125</f>
        <v>10.9</v>
      </c>
      <c r="BE125" s="64">
        <f>BM125+BN125+BO125</f>
        <v>15.5</v>
      </c>
      <c r="BF125" s="60">
        <f>BP125+BQ125+BR125</f>
        <v>17.8</v>
      </c>
      <c r="BG125" s="60">
        <v>0.8</v>
      </c>
      <c r="BH125" s="60">
        <v>0.7</v>
      </c>
      <c r="BI125" s="60">
        <v>2.4</v>
      </c>
      <c r="BJ125" s="60">
        <v>6.9</v>
      </c>
      <c r="BK125" s="60">
        <v>2.5</v>
      </c>
      <c r="BL125" s="60">
        <v>1.5</v>
      </c>
      <c r="BM125" s="60">
        <v>5.1</v>
      </c>
      <c r="BN125" s="60">
        <v>4.2</v>
      </c>
      <c r="BO125" s="60">
        <v>6.2</v>
      </c>
      <c r="BP125" s="60">
        <v>4.5</v>
      </c>
      <c r="BQ125" s="60">
        <v>7.6</v>
      </c>
      <c r="BR125" s="60">
        <v>5.7</v>
      </c>
      <c r="BS125" s="141">
        <f>BT125+BU125+BV125+BW125</f>
        <v>42.6</v>
      </c>
      <c r="BT125" s="60">
        <f>BX125+BY125+BZ125</f>
        <v>9.9</v>
      </c>
      <c r="BU125" s="60">
        <f>CA125+CB125+CC125</f>
        <v>11</v>
      </c>
      <c r="BV125" s="60">
        <f>CD125+CE125+CF125</f>
        <v>9</v>
      </c>
      <c r="BW125" s="60">
        <f>CG125+CH125+CI125</f>
        <v>12.7</v>
      </c>
      <c r="BX125" s="60">
        <v>2.8</v>
      </c>
      <c r="BY125" s="60">
        <v>2.5</v>
      </c>
      <c r="BZ125" s="60">
        <v>4.6</v>
      </c>
      <c r="CA125" s="60">
        <v>4.6</v>
      </c>
      <c r="CB125" s="60">
        <v>4.1</v>
      </c>
      <c r="CC125" s="60">
        <v>2.3</v>
      </c>
      <c r="CD125" s="60">
        <v>4.8</v>
      </c>
      <c r="CE125" s="60">
        <v>3.2</v>
      </c>
      <c r="CF125" s="60">
        <v>1</v>
      </c>
      <c r="CG125" s="60">
        <v>3.6</v>
      </c>
      <c r="CH125" s="60">
        <v>5.1</v>
      </c>
      <c r="CI125" s="60">
        <v>4</v>
      </c>
      <c r="CJ125" s="141">
        <f>CK125+CL125+CM125+CN125</f>
        <v>33.5</v>
      </c>
      <c r="CK125" s="60">
        <f>CO125+CP125+CQ125</f>
        <v>6.6</v>
      </c>
      <c r="CL125" s="60">
        <f>CR125+CS125+CT125</f>
        <v>9.7</v>
      </c>
      <c r="CM125" s="60">
        <f>CU125+CV125+CW125</f>
        <v>7.8</v>
      </c>
      <c r="CN125" s="60">
        <f>CX125+CY125+CZ125</f>
        <v>9.4</v>
      </c>
      <c r="CO125" s="60">
        <v>3.5</v>
      </c>
      <c r="CP125" s="142">
        <v>2.7</v>
      </c>
      <c r="CQ125" s="142">
        <v>0.4</v>
      </c>
      <c r="CR125" s="60">
        <v>3.7</v>
      </c>
      <c r="CS125" s="60">
        <v>2.2</v>
      </c>
      <c r="CT125" s="60">
        <v>3.8</v>
      </c>
      <c r="CU125" s="60">
        <v>5.6</v>
      </c>
      <c r="CV125" s="60">
        <v>1.5</v>
      </c>
      <c r="CW125" s="60">
        <v>0.7</v>
      </c>
      <c r="CX125" s="60">
        <v>3.6</v>
      </c>
      <c r="CY125" s="60">
        <v>3.5</v>
      </c>
      <c r="CZ125" s="60">
        <v>2.3</v>
      </c>
      <c r="DA125" s="60"/>
      <c r="DB125" s="141">
        <f>DC125+DD125+DE125+DF125</f>
        <v>40.3</v>
      </c>
      <c r="DC125" s="143">
        <f>DG125+DH125+DI125</f>
        <v>3.2</v>
      </c>
      <c r="DD125" s="143">
        <f>DJ125+DK125+DL125</f>
        <v>7.7</v>
      </c>
      <c r="DE125" s="143">
        <f>DM125+DN125+DO125</f>
        <v>17.9</v>
      </c>
      <c r="DF125" s="143">
        <f>DP125+DQ125+DR125</f>
        <v>11.5</v>
      </c>
      <c r="DG125" s="60">
        <v>0</v>
      </c>
      <c r="DH125" s="60">
        <v>2.3</v>
      </c>
      <c r="DI125" s="60">
        <v>0.9</v>
      </c>
      <c r="DJ125" s="60">
        <v>0.3</v>
      </c>
      <c r="DK125" s="60">
        <v>4.1</v>
      </c>
      <c r="DL125" s="60">
        <v>3.3</v>
      </c>
      <c r="DM125" s="60">
        <v>6.4</v>
      </c>
      <c r="DN125" s="60">
        <v>8.4</v>
      </c>
      <c r="DO125" s="60">
        <v>3.1</v>
      </c>
      <c r="DP125" s="60">
        <v>2.4</v>
      </c>
      <c r="DQ125" s="60">
        <v>2.4</v>
      </c>
      <c r="DR125" s="60">
        <v>6.7</v>
      </c>
      <c r="DS125" s="60"/>
      <c r="DT125" s="141">
        <f>DU125+DV125+DW125+DX125</f>
        <v>132.1</v>
      </c>
      <c r="DU125" s="143">
        <f>DY125+DZ125+EA125</f>
        <v>27</v>
      </c>
      <c r="DV125" s="143">
        <f>EB125+EC125+ED125</f>
        <v>28.6</v>
      </c>
      <c r="DW125" s="143">
        <f>EE125+EF125+EG125</f>
        <v>42.1</v>
      </c>
      <c r="DX125" s="143">
        <f>EH125+EI125+EJ125</f>
        <v>34.4</v>
      </c>
      <c r="DY125" s="60">
        <v>7</v>
      </c>
      <c r="DZ125" s="60">
        <v>9</v>
      </c>
      <c r="EA125" s="60">
        <v>11</v>
      </c>
      <c r="EB125" s="60">
        <v>10</v>
      </c>
      <c r="EC125" s="60">
        <v>9.9</v>
      </c>
      <c r="ED125" s="60">
        <v>8.7</v>
      </c>
      <c r="EE125" s="60">
        <v>13.5</v>
      </c>
      <c r="EF125" s="60">
        <v>16.5</v>
      </c>
      <c r="EG125" s="60">
        <v>12.1</v>
      </c>
      <c r="EH125" s="60">
        <v>16.2</v>
      </c>
      <c r="EI125" s="60">
        <v>6.3</v>
      </c>
      <c r="EJ125" s="60">
        <v>11.9</v>
      </c>
      <c r="EK125" s="60"/>
      <c r="EL125" s="141">
        <f>EM125+EN125+EO125+EP125</f>
        <v>178.2</v>
      </c>
      <c r="EM125" s="144">
        <f>EQ125+ER125+ES125</f>
        <v>36.4</v>
      </c>
      <c r="EN125" s="144">
        <f>ET125+EU125+EV125</f>
        <v>34.9</v>
      </c>
      <c r="EO125" s="144">
        <f>EW125+EX125+EY125</f>
        <v>50.3</v>
      </c>
      <c r="EP125" s="144">
        <f>EZ125+FA125+FB125</f>
        <v>56.6</v>
      </c>
      <c r="EQ125" s="60">
        <v>15</v>
      </c>
      <c r="ER125" s="60">
        <v>8.8</v>
      </c>
      <c r="ES125" s="60">
        <v>12.6</v>
      </c>
      <c r="ET125" s="60">
        <v>13</v>
      </c>
      <c r="EU125" s="60">
        <v>2.8</v>
      </c>
      <c r="EV125" s="60">
        <v>19.1</v>
      </c>
      <c r="EW125" s="60">
        <v>15</v>
      </c>
      <c r="EX125" s="60">
        <v>14</v>
      </c>
      <c r="EY125" s="60">
        <v>21.3</v>
      </c>
      <c r="EZ125" s="60">
        <v>20</v>
      </c>
      <c r="FA125" s="61">
        <v>19.4</v>
      </c>
      <c r="FB125" s="60">
        <v>17.2</v>
      </c>
      <c r="FC125" s="60"/>
      <c r="FD125" s="145">
        <f>FE125+FF125+FG125+FH125</f>
        <v>148.3</v>
      </c>
      <c r="FE125" s="144">
        <f>FI125+FJ125+FK125</f>
        <v>26.4</v>
      </c>
      <c r="FF125" s="144">
        <f>FL125++FM125+FN125</f>
        <v>33.8</v>
      </c>
      <c r="FG125" s="144">
        <f>FO125+FP125+FQ125</f>
        <v>37.8</v>
      </c>
      <c r="FH125" s="144">
        <f>FR125+FS125+FT125</f>
        <v>50.3</v>
      </c>
      <c r="FI125" s="60">
        <v>10</v>
      </c>
      <c r="FJ125" s="60">
        <v>11.3</v>
      </c>
      <c r="FK125" s="60">
        <v>5.1</v>
      </c>
      <c r="FL125" s="60">
        <v>6.8</v>
      </c>
      <c r="FM125" s="60">
        <v>13.8</v>
      </c>
      <c r="FN125" s="60">
        <v>13.2</v>
      </c>
      <c r="FO125" s="60">
        <v>13.2</v>
      </c>
      <c r="FP125" s="60">
        <v>12.7</v>
      </c>
      <c r="FQ125" s="60">
        <v>11.9</v>
      </c>
      <c r="FR125" s="60">
        <v>16.3</v>
      </c>
      <c r="FS125" s="60">
        <v>16</v>
      </c>
      <c r="FT125" s="60">
        <v>18</v>
      </c>
      <c r="FU125" s="148"/>
      <c r="FV125" s="147">
        <f>SUM(FW125:FZ125)</f>
        <v>171.4</v>
      </c>
      <c r="FW125" s="143">
        <f>SUM(GA125:GC125)</f>
        <v>40.4</v>
      </c>
      <c r="FX125" s="143">
        <f>SUM(GD125:GF125)</f>
        <v>34.6</v>
      </c>
      <c r="FY125" s="143">
        <f>SUM(GG125:GI125)</f>
        <v>48.1</v>
      </c>
      <c r="FZ125" s="143">
        <f>SUM(GJ125:GL125)</f>
        <v>48.3</v>
      </c>
      <c r="GA125" s="60">
        <v>13.3</v>
      </c>
      <c r="GB125" s="61">
        <v>8.8</v>
      </c>
      <c r="GC125" s="60">
        <v>18.3</v>
      </c>
      <c r="GD125" s="60">
        <v>16.6</v>
      </c>
      <c r="GE125" s="60">
        <v>11</v>
      </c>
      <c r="GF125" s="60">
        <v>7</v>
      </c>
      <c r="GG125" s="60">
        <v>18</v>
      </c>
      <c r="GH125" s="60">
        <v>12</v>
      </c>
      <c r="GI125" s="60">
        <v>18.1</v>
      </c>
      <c r="GJ125" s="60">
        <v>19</v>
      </c>
      <c r="GK125" s="60">
        <v>14.5</v>
      </c>
      <c r="GL125" s="60">
        <v>14.8</v>
      </c>
      <c r="GM125" s="148"/>
      <c r="GN125" s="149">
        <f>GO125+GP125+GQ125+GR125</f>
        <v>170.6</v>
      </c>
      <c r="GO125" s="143">
        <f>SUM(GS125:GU125)</f>
        <v>48.2</v>
      </c>
      <c r="GP125" s="143">
        <f>SUM(GV125:GX125)</f>
        <v>41</v>
      </c>
      <c r="GQ125" s="143">
        <f>GY125+GZ125+HA125</f>
        <v>36.7</v>
      </c>
      <c r="GR125" s="143">
        <f>HB125+HC125+HD125</f>
        <v>44.7</v>
      </c>
      <c r="GS125" s="61">
        <v>12.3</v>
      </c>
      <c r="GT125" s="60">
        <v>18</v>
      </c>
      <c r="GU125" s="60">
        <v>17.9</v>
      </c>
      <c r="GV125" s="60">
        <v>18.1</v>
      </c>
      <c r="GW125" s="60">
        <v>7.4</v>
      </c>
      <c r="GX125" s="60">
        <v>15.5</v>
      </c>
      <c r="GY125" s="60">
        <v>12.3</v>
      </c>
      <c r="GZ125" s="61">
        <v>12.9</v>
      </c>
      <c r="HA125" s="60">
        <v>11.5</v>
      </c>
      <c r="HB125" s="60">
        <v>19.4</v>
      </c>
      <c r="HC125" s="150">
        <v>12.1</v>
      </c>
      <c r="HD125" s="60">
        <v>13.2</v>
      </c>
      <c r="HE125" s="148"/>
      <c r="HF125" s="149">
        <f>HG125+HH125+HI125+HJ125</f>
        <v>88</v>
      </c>
      <c r="HG125" s="60">
        <f>HK125+HL125+HM125</f>
        <v>31.5</v>
      </c>
      <c r="HH125" s="60">
        <f>HN125+HO125+HP125</f>
        <v>16.9</v>
      </c>
      <c r="HI125" s="60">
        <f>HQ125+HR125+HS125</f>
        <v>25.2</v>
      </c>
      <c r="HJ125" s="60">
        <f>HT125+HU125+HV125</f>
        <v>14.4</v>
      </c>
      <c r="HK125" s="60">
        <v>6</v>
      </c>
      <c r="HL125" s="60">
        <v>14</v>
      </c>
      <c r="HM125" s="60">
        <v>11.5</v>
      </c>
      <c r="HN125" s="60">
        <v>6.5</v>
      </c>
      <c r="HO125" s="60">
        <v>6.9</v>
      </c>
      <c r="HP125" s="60">
        <v>3.5</v>
      </c>
      <c r="HQ125" s="61">
        <v>7.3</v>
      </c>
      <c r="HR125" s="60">
        <v>9.2</v>
      </c>
      <c r="HS125" s="60">
        <v>8.7</v>
      </c>
      <c r="HT125" s="60">
        <v>7.2</v>
      </c>
      <c r="HU125" s="60">
        <v>7.1</v>
      </c>
      <c r="HV125" s="60">
        <v>0.1</v>
      </c>
      <c r="HW125" s="151"/>
      <c r="HX125" s="149">
        <f t="shared" si="84"/>
        <v>89.7</v>
      </c>
      <c r="HY125" s="143">
        <f>IC125+ID125+IE125</f>
        <v>0</v>
      </c>
      <c r="HZ125" s="143">
        <f>IF125+IG125+IH125</f>
        <v>21.4</v>
      </c>
      <c r="IA125" s="143">
        <f>II125+IJ125+IK125</f>
        <v>26.1</v>
      </c>
      <c r="IB125" s="143">
        <f>IL125+IM125+IN125</f>
        <v>42.2</v>
      </c>
      <c r="IC125" s="60">
        <v>0</v>
      </c>
      <c r="ID125" s="60">
        <v>0</v>
      </c>
      <c r="IE125" s="60">
        <v>0</v>
      </c>
      <c r="IF125" s="60">
        <v>0.8</v>
      </c>
      <c r="IG125" s="60">
        <v>11.7</v>
      </c>
      <c r="IH125" s="60">
        <v>8.9</v>
      </c>
      <c r="II125" s="60">
        <v>6</v>
      </c>
      <c r="IJ125" s="60">
        <v>7.5</v>
      </c>
      <c r="IK125" s="60">
        <v>12.6</v>
      </c>
      <c r="IL125" s="60">
        <v>14.5</v>
      </c>
      <c r="IM125" s="60">
        <v>14.5</v>
      </c>
      <c r="IN125" s="60">
        <v>13.2</v>
      </c>
      <c r="IO125" s="86"/>
      <c r="IP125" s="11"/>
    </row>
    <row r="126" spans="1:249" s="11" customFormat="1" ht="12.75" customHeight="1">
      <c r="A126" s="189" t="s">
        <v>76</v>
      </c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0"/>
      <c r="HQ126" s="61"/>
      <c r="HR126" s="60"/>
      <c r="HS126" s="60"/>
      <c r="HT126" s="60"/>
      <c r="HU126" s="60"/>
      <c r="HV126" s="60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49" s="11" customFormat="1" ht="12.75" customHeight="1">
      <c r="A127" s="197" t="s">
        <v>97</v>
      </c>
      <c r="B127" s="179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55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155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141"/>
      <c r="BT127" s="60"/>
      <c r="BU127" s="60"/>
      <c r="BV127" s="60"/>
      <c r="BW127" s="60"/>
      <c r="BX127" s="64"/>
      <c r="BY127" s="64"/>
      <c r="BZ127" s="64"/>
      <c r="CA127" s="64"/>
      <c r="CB127" s="64"/>
      <c r="CC127" s="60"/>
      <c r="CD127" s="64"/>
      <c r="CE127" s="64"/>
      <c r="CF127" s="60"/>
      <c r="CG127" s="64"/>
      <c r="CH127" s="64"/>
      <c r="CI127" s="64"/>
      <c r="CJ127" s="141"/>
      <c r="CK127" s="60"/>
      <c r="CL127" s="60"/>
      <c r="CM127" s="60"/>
      <c r="CN127" s="60"/>
      <c r="CO127" s="64"/>
      <c r="CP127" s="170"/>
      <c r="CQ127" s="170"/>
      <c r="CR127" s="64"/>
      <c r="CS127" s="64"/>
      <c r="CT127" s="60"/>
      <c r="CU127" s="60"/>
      <c r="CV127" s="60"/>
      <c r="CW127" s="64"/>
      <c r="CX127" s="60"/>
      <c r="CY127" s="64"/>
      <c r="CZ127" s="64"/>
      <c r="DA127" s="64"/>
      <c r="DB127" s="141"/>
      <c r="DC127" s="143"/>
      <c r="DD127" s="143"/>
      <c r="DE127" s="143"/>
      <c r="DF127" s="143"/>
      <c r="DG127" s="64"/>
      <c r="DH127" s="64"/>
      <c r="DI127" s="64"/>
      <c r="DJ127" s="64"/>
      <c r="DK127" s="64"/>
      <c r="DL127" s="60"/>
      <c r="DM127" s="64"/>
      <c r="DN127" s="64"/>
      <c r="DO127" s="60"/>
      <c r="DP127" s="64"/>
      <c r="DQ127" s="64"/>
      <c r="DR127" s="64"/>
      <c r="DS127" s="64"/>
      <c r="DT127" s="141"/>
      <c r="DU127" s="143"/>
      <c r="DV127" s="143"/>
      <c r="DW127" s="143"/>
      <c r="DX127" s="143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141"/>
      <c r="EM127" s="144"/>
      <c r="EN127" s="144"/>
      <c r="EO127" s="144"/>
      <c r="EP127" s="14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9"/>
      <c r="FB127" s="64"/>
      <c r="FC127" s="64"/>
      <c r="FD127" s="145"/>
      <c r="FE127" s="144"/>
      <c r="FF127" s="144"/>
      <c r="FG127" s="144"/>
      <c r="FH127" s="14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164"/>
      <c r="FV127" s="147"/>
      <c r="FW127" s="143"/>
      <c r="FX127" s="143"/>
      <c r="FY127" s="143"/>
      <c r="FZ127" s="143"/>
      <c r="GA127" s="64"/>
      <c r="GB127" s="9"/>
      <c r="GC127" s="60"/>
      <c r="GD127" s="60"/>
      <c r="GE127" s="60"/>
      <c r="GF127" s="61"/>
      <c r="GG127" s="61"/>
      <c r="GH127" s="61"/>
      <c r="GI127" s="61"/>
      <c r="GJ127" s="61"/>
      <c r="GK127" s="61"/>
      <c r="GL127" s="61"/>
      <c r="GM127" s="148"/>
      <c r="GN127" s="149"/>
      <c r="GO127" s="143"/>
      <c r="GP127" s="143"/>
      <c r="GQ127" s="143"/>
      <c r="GR127" s="143"/>
      <c r="GS127" s="61"/>
      <c r="GT127" s="64"/>
      <c r="GU127" s="64"/>
      <c r="GV127" s="64"/>
      <c r="GW127" s="64"/>
      <c r="GX127" s="64"/>
      <c r="GY127" s="60"/>
      <c r="GZ127" s="9"/>
      <c r="HA127" s="60"/>
      <c r="HB127" s="64"/>
      <c r="HC127" s="167"/>
      <c r="HD127" s="64"/>
      <c r="HE127" s="164"/>
      <c r="HF127" s="149"/>
      <c r="HG127" s="60"/>
      <c r="HH127" s="60"/>
      <c r="HI127" s="60"/>
      <c r="HJ127" s="60"/>
      <c r="HK127" s="64"/>
      <c r="HL127" s="64"/>
      <c r="HM127" s="60"/>
      <c r="HN127" s="64"/>
      <c r="HO127" s="64"/>
      <c r="HP127" s="60"/>
      <c r="HQ127" s="61"/>
      <c r="HR127" s="60"/>
      <c r="HS127" s="60"/>
      <c r="HT127" s="60"/>
      <c r="HU127" s="60"/>
      <c r="HV127" s="60"/>
      <c r="HW127" s="64"/>
      <c r="HX127" s="149"/>
      <c r="HY127" s="143"/>
      <c r="HZ127" s="143"/>
      <c r="IA127" s="143"/>
      <c r="IB127" s="143"/>
      <c r="IC127" s="64"/>
      <c r="ID127" s="64"/>
      <c r="IE127" s="60"/>
      <c r="IF127" s="64"/>
      <c r="IG127" s="64"/>
      <c r="IH127" s="64"/>
      <c r="II127" s="64"/>
      <c r="IJ127" s="60"/>
      <c r="IK127" s="60"/>
      <c r="IL127" s="60"/>
      <c r="IM127" s="60"/>
      <c r="IN127" s="60"/>
      <c r="IO127" s="86"/>
    </row>
    <row r="128" spans="1:250" s="3" customFormat="1" ht="12.75" customHeight="1">
      <c r="A128" s="63" t="s">
        <v>51</v>
      </c>
      <c r="B128" s="179" t="s">
        <v>34</v>
      </c>
      <c r="C128" s="152">
        <f>D128+E128+F128+G128</f>
        <v>36354.2</v>
      </c>
      <c r="D128" s="9">
        <f>H128+I128+J128</f>
        <v>9587.9</v>
      </c>
      <c r="E128" s="9">
        <f>K128+L128+M128</f>
        <v>9019.3</v>
      </c>
      <c r="F128" s="9">
        <f>N128+O128+P128</f>
        <v>7461.7</v>
      </c>
      <c r="G128" s="9">
        <f>Q128+R128+S128</f>
        <v>10285.3</v>
      </c>
      <c r="H128" s="9">
        <v>2439</v>
      </c>
      <c r="I128" s="9">
        <v>3500.1</v>
      </c>
      <c r="J128" s="9">
        <v>3648.8</v>
      </c>
      <c r="K128" s="9">
        <v>2996.1</v>
      </c>
      <c r="L128" s="9">
        <v>3021.2</v>
      </c>
      <c r="M128" s="9">
        <v>3002</v>
      </c>
      <c r="N128" s="9">
        <v>2417</v>
      </c>
      <c r="O128" s="9">
        <v>2480.3</v>
      </c>
      <c r="P128" s="9">
        <v>2564.4</v>
      </c>
      <c r="Q128" s="9">
        <v>3078.1</v>
      </c>
      <c r="R128" s="9">
        <v>4139.4</v>
      </c>
      <c r="S128" s="9">
        <v>3067.8</v>
      </c>
      <c r="T128" s="156">
        <f>SUM(U128:X128)</f>
        <v>35248.9</v>
      </c>
      <c r="U128" s="9">
        <f>SUM(Y128:AA128)</f>
        <v>9693.5</v>
      </c>
      <c r="V128" s="9">
        <f>SUM(AB128:AD128)</f>
        <v>8318.7</v>
      </c>
      <c r="W128" s="9">
        <f>SUM(AE128:AG128)</f>
        <v>7860.5</v>
      </c>
      <c r="X128" s="9">
        <f>SUM(AH128:AJ128)</f>
        <v>9376.2</v>
      </c>
      <c r="Y128" s="9">
        <v>3383.9</v>
      </c>
      <c r="Z128" s="9">
        <v>3137.2</v>
      </c>
      <c r="AA128" s="9">
        <v>3172.4</v>
      </c>
      <c r="AB128" s="9">
        <v>2537.9</v>
      </c>
      <c r="AC128" s="9">
        <v>2326.4</v>
      </c>
      <c r="AD128" s="9">
        <v>3454.4</v>
      </c>
      <c r="AE128" s="9">
        <v>3066.6</v>
      </c>
      <c r="AF128" s="9">
        <v>2432.2</v>
      </c>
      <c r="AG128" s="9">
        <v>2361.7</v>
      </c>
      <c r="AH128" s="9">
        <v>2960.9</v>
      </c>
      <c r="AI128" s="9">
        <v>3419.1</v>
      </c>
      <c r="AJ128" s="9">
        <v>2996.2</v>
      </c>
      <c r="AK128" s="156">
        <f>SUM(AL128:AO128)</f>
        <v>32828.1</v>
      </c>
      <c r="AL128" s="9">
        <f>SUM(AP128:AR128)</f>
        <v>9703.3</v>
      </c>
      <c r="AM128" s="9">
        <f>SUM(AS128:AU128)</f>
        <v>6768.3</v>
      </c>
      <c r="AN128" s="9">
        <f>SUM(AV128:AX128)</f>
        <v>6901.4</v>
      </c>
      <c r="AO128" s="9">
        <f>SUM(AY128:BA128)</f>
        <v>9455.1</v>
      </c>
      <c r="AP128" s="9">
        <v>3376.5</v>
      </c>
      <c r="AQ128" s="9">
        <v>3851.6</v>
      </c>
      <c r="AR128" s="9">
        <v>2475.2</v>
      </c>
      <c r="AS128" s="9">
        <v>2319.2</v>
      </c>
      <c r="AT128" s="9">
        <v>1957</v>
      </c>
      <c r="AU128" s="9">
        <v>2492.1</v>
      </c>
      <c r="AV128" s="9">
        <v>2191.7</v>
      </c>
      <c r="AW128" s="9">
        <v>2309.6</v>
      </c>
      <c r="AX128" s="9">
        <v>2400.1</v>
      </c>
      <c r="AY128" s="9">
        <v>2724.3</v>
      </c>
      <c r="AZ128" s="9">
        <v>3173.2</v>
      </c>
      <c r="BA128" s="9">
        <v>3557.6</v>
      </c>
      <c r="BB128" s="156">
        <f>SUM(BC128:BF128)</f>
        <v>67387.6</v>
      </c>
      <c r="BC128" s="9">
        <f>SUM(BG128:BI128)</f>
        <v>11865.1</v>
      </c>
      <c r="BD128" s="9">
        <f>SUM(BJ128:BL128)</f>
        <v>14409.2</v>
      </c>
      <c r="BE128" s="9">
        <f>SUM(BM128:BO128)</f>
        <v>20951.5</v>
      </c>
      <c r="BF128" s="9">
        <f>SUM(BP128:BR128)</f>
        <v>20161.8</v>
      </c>
      <c r="BG128" s="9">
        <v>3560.6</v>
      </c>
      <c r="BH128" s="9">
        <v>4063.3</v>
      </c>
      <c r="BI128" s="9">
        <v>4241.2</v>
      </c>
      <c r="BJ128" s="9">
        <v>3858.7</v>
      </c>
      <c r="BK128" s="9">
        <v>5808.5</v>
      </c>
      <c r="BL128" s="9">
        <v>4742</v>
      </c>
      <c r="BM128" s="9">
        <v>5575.8</v>
      </c>
      <c r="BN128" s="9">
        <v>7196.9</v>
      </c>
      <c r="BO128" s="9">
        <v>8178.8</v>
      </c>
      <c r="BP128" s="9">
        <v>10464.5</v>
      </c>
      <c r="BQ128" s="9">
        <v>4161.9</v>
      </c>
      <c r="BR128" s="9">
        <v>5535.4</v>
      </c>
      <c r="BS128" s="145">
        <f>BT128+BU128+BV128+BW128</f>
        <v>72489.6</v>
      </c>
      <c r="BT128" s="61">
        <f>BX128+BY128+BZ128</f>
        <v>13736.8</v>
      </c>
      <c r="BU128" s="61">
        <f>CA128+CB128+CC128</f>
        <v>16402.2</v>
      </c>
      <c r="BV128" s="61">
        <f>CD128+CE128+CF128</f>
        <v>18154.8</v>
      </c>
      <c r="BW128" s="61">
        <f>CG128+CH128+CI128</f>
        <v>24195.8</v>
      </c>
      <c r="BX128" s="61">
        <v>4100.8</v>
      </c>
      <c r="BY128" s="61">
        <v>3954.7</v>
      </c>
      <c r="BZ128" s="61">
        <v>5681.3</v>
      </c>
      <c r="CA128" s="61">
        <v>4820.7</v>
      </c>
      <c r="CB128" s="61">
        <v>5475.3</v>
      </c>
      <c r="CC128" s="61">
        <v>6106.2</v>
      </c>
      <c r="CD128" s="61">
        <v>4678.6</v>
      </c>
      <c r="CE128" s="61">
        <v>6902.5</v>
      </c>
      <c r="CF128" s="61">
        <v>6573.7</v>
      </c>
      <c r="CG128" s="61">
        <v>7538.7</v>
      </c>
      <c r="CH128" s="61">
        <v>7432.8</v>
      </c>
      <c r="CI128" s="61">
        <v>9224.3</v>
      </c>
      <c r="CJ128" s="145">
        <f>CK128+CL128+CM128+CN128</f>
        <v>118420.8</v>
      </c>
      <c r="CK128" s="61">
        <f>CO128+CP128+CQ128</f>
        <v>21961.6</v>
      </c>
      <c r="CL128" s="61">
        <f>CR128+CS128+CT128</f>
        <v>20241.8</v>
      </c>
      <c r="CM128" s="61">
        <f>CU128+CV128+CW128</f>
        <v>31131.5</v>
      </c>
      <c r="CN128" s="61">
        <f>CX128+CY128+CZ128</f>
        <v>45085.9</v>
      </c>
      <c r="CO128" s="61">
        <v>7620.6</v>
      </c>
      <c r="CP128" s="153">
        <v>7357.4</v>
      </c>
      <c r="CQ128" s="153">
        <v>6983.6</v>
      </c>
      <c r="CR128" s="61">
        <v>5889.1</v>
      </c>
      <c r="CS128" s="61">
        <v>6595.9</v>
      </c>
      <c r="CT128" s="61">
        <v>7756.8</v>
      </c>
      <c r="CU128" s="61">
        <v>10345.2</v>
      </c>
      <c r="CV128" s="61">
        <v>8944.7</v>
      </c>
      <c r="CW128" s="61">
        <v>11841.6</v>
      </c>
      <c r="CX128" s="61">
        <v>13333</v>
      </c>
      <c r="CY128" s="61">
        <v>16784.9</v>
      </c>
      <c r="CZ128" s="61">
        <v>14968</v>
      </c>
      <c r="DA128" s="61"/>
      <c r="DB128" s="145">
        <f>DC128+DD128+DE128+DF128</f>
        <v>209945.3</v>
      </c>
      <c r="DC128" s="144">
        <f>DG128+DH128+DI128</f>
        <v>36413.7</v>
      </c>
      <c r="DD128" s="144">
        <f>DJ128+DK128+DL128</f>
        <v>48651.7</v>
      </c>
      <c r="DE128" s="144">
        <f>DM128+DN128+DO128</f>
        <v>68316.5</v>
      </c>
      <c r="DF128" s="144">
        <f>DP128+DQ128+DR128</f>
        <v>56563.4</v>
      </c>
      <c r="DG128" s="61">
        <v>11190</v>
      </c>
      <c r="DH128" s="61">
        <v>12124.5</v>
      </c>
      <c r="DI128" s="61">
        <v>13099.2</v>
      </c>
      <c r="DJ128" s="61">
        <v>12955.1</v>
      </c>
      <c r="DK128" s="61">
        <v>18159.9</v>
      </c>
      <c r="DL128" s="61">
        <v>17536.7</v>
      </c>
      <c r="DM128" s="61">
        <v>13632.8</v>
      </c>
      <c r="DN128" s="61">
        <v>22745</v>
      </c>
      <c r="DO128" s="61">
        <v>31938.7</v>
      </c>
      <c r="DP128" s="61">
        <v>23174.8</v>
      </c>
      <c r="DQ128" s="61">
        <v>15784.9</v>
      </c>
      <c r="DR128" s="61">
        <v>17603.7</v>
      </c>
      <c r="DS128" s="61"/>
      <c r="DT128" s="145">
        <f>DU128+DV128+DW128+DX128</f>
        <v>211469.5</v>
      </c>
      <c r="DU128" s="144">
        <f>DY128+DZ128+EA128</f>
        <v>66321.7</v>
      </c>
      <c r="DV128" s="144">
        <f>EB128+EC128+ED128</f>
        <v>46477.2</v>
      </c>
      <c r="DW128" s="144">
        <f>EE128+EF128+EG128</f>
        <v>50728.7</v>
      </c>
      <c r="DX128" s="144">
        <f>EH128+EI128+EJ128</f>
        <v>47941.9</v>
      </c>
      <c r="DY128" s="61">
        <v>23678</v>
      </c>
      <c r="DZ128" s="61">
        <v>23436.6</v>
      </c>
      <c r="EA128" s="61">
        <v>19207.1</v>
      </c>
      <c r="EB128" s="61">
        <v>15827.7</v>
      </c>
      <c r="EC128" s="61">
        <v>13618.2</v>
      </c>
      <c r="ED128" s="61">
        <v>17031.3</v>
      </c>
      <c r="EE128" s="61">
        <v>21690.7</v>
      </c>
      <c r="EF128" s="61">
        <v>15390.7</v>
      </c>
      <c r="EG128" s="61">
        <v>13647.3</v>
      </c>
      <c r="EH128" s="61">
        <v>15003.6</v>
      </c>
      <c r="EI128" s="61">
        <v>17771.6</v>
      </c>
      <c r="EJ128" s="61">
        <v>15166.7</v>
      </c>
      <c r="EK128" s="61"/>
      <c r="EL128" s="145">
        <f>EM128+EN128+EO128+EP128</f>
        <v>208241.9</v>
      </c>
      <c r="EM128" s="144">
        <f>EQ128+ER128+ES128</f>
        <v>37797.6</v>
      </c>
      <c r="EN128" s="144">
        <f>ET128+EU128+EV128</f>
        <v>49807.6</v>
      </c>
      <c r="EO128" s="144">
        <f>EW128+EX128+EY128</f>
        <v>53838.6</v>
      </c>
      <c r="EP128" s="144">
        <f>EZ128+FA128+FB128</f>
        <v>66798.1</v>
      </c>
      <c r="EQ128" s="61">
        <v>13799.4</v>
      </c>
      <c r="ER128" s="61">
        <v>14307.6</v>
      </c>
      <c r="ES128" s="61">
        <v>9690.6</v>
      </c>
      <c r="ET128" s="61">
        <v>15373.5</v>
      </c>
      <c r="EU128" s="61">
        <v>16822.1</v>
      </c>
      <c r="EV128" s="61">
        <v>17612</v>
      </c>
      <c r="EW128" s="61">
        <v>16831.5</v>
      </c>
      <c r="EX128" s="61">
        <v>14763.1</v>
      </c>
      <c r="EY128" s="61">
        <v>22244</v>
      </c>
      <c r="EZ128" s="61">
        <v>16287.1</v>
      </c>
      <c r="FA128" s="61">
        <v>13523.7</v>
      </c>
      <c r="FB128" s="61">
        <v>36987.3</v>
      </c>
      <c r="FC128" s="61"/>
      <c r="FD128" s="145">
        <f>FE128+FF128+FG128+FH128</f>
        <v>207862.8</v>
      </c>
      <c r="FE128" s="144">
        <f>FI128+FJ128+FK128</f>
        <v>37337.8</v>
      </c>
      <c r="FF128" s="144">
        <f>FL128++FM128+FN128</f>
        <v>45580</v>
      </c>
      <c r="FG128" s="144">
        <f>FO128+FP128+FQ128</f>
        <v>57872.1</v>
      </c>
      <c r="FH128" s="144">
        <f>FR128+FS128+FT128</f>
        <v>67072.9</v>
      </c>
      <c r="FI128" s="61">
        <v>13554.7</v>
      </c>
      <c r="FJ128" s="61">
        <v>12145.9</v>
      </c>
      <c r="FK128" s="61">
        <v>11637.2</v>
      </c>
      <c r="FL128" s="61">
        <v>13542.3</v>
      </c>
      <c r="FM128" s="61">
        <v>16412.3</v>
      </c>
      <c r="FN128" s="61">
        <v>15625.4</v>
      </c>
      <c r="FO128" s="61">
        <v>17186.4</v>
      </c>
      <c r="FP128" s="61">
        <v>22042.9</v>
      </c>
      <c r="FQ128" s="61">
        <v>18642.8</v>
      </c>
      <c r="FR128" s="61">
        <v>15675.8</v>
      </c>
      <c r="FS128" s="61">
        <v>19929.2</v>
      </c>
      <c r="FT128" s="61">
        <v>31467.9</v>
      </c>
      <c r="FU128" s="146"/>
      <c r="FV128" s="147">
        <f>SUM(FW128:FZ128)</f>
        <v>232385.8</v>
      </c>
      <c r="FW128" s="144">
        <f>SUM(GA128:GC128)</f>
        <v>41870.9</v>
      </c>
      <c r="FX128" s="144">
        <f>SUM(GD128:GF128)</f>
        <v>53402.3</v>
      </c>
      <c r="FY128" s="144">
        <f>SUM(GG128:GI128)</f>
        <v>61701.1</v>
      </c>
      <c r="FZ128" s="144">
        <f>SUM(GJ128:GL128)</f>
        <v>75411.5</v>
      </c>
      <c r="GA128" s="61">
        <v>9996.5</v>
      </c>
      <c r="GB128" s="61">
        <v>14428.5</v>
      </c>
      <c r="GC128" s="61">
        <v>17445.9</v>
      </c>
      <c r="GD128" s="61">
        <v>16105</v>
      </c>
      <c r="GE128" s="61">
        <v>17486.5</v>
      </c>
      <c r="GF128" s="61">
        <v>19810.8</v>
      </c>
      <c r="GG128" s="61">
        <v>14780.7</v>
      </c>
      <c r="GH128" s="61">
        <v>22606.5</v>
      </c>
      <c r="GI128" s="61">
        <v>24313.9</v>
      </c>
      <c r="GJ128" s="61">
        <v>21613.6</v>
      </c>
      <c r="GK128" s="61">
        <v>23139.9</v>
      </c>
      <c r="GL128" s="61">
        <v>30658</v>
      </c>
      <c r="GM128" s="148"/>
      <c r="GN128" s="149">
        <f>GO128+GP128+GQ128+GR128</f>
        <v>206928.5</v>
      </c>
      <c r="GO128" s="144">
        <f>SUM(GS128:GU128)</f>
        <v>43608.2</v>
      </c>
      <c r="GP128" s="143">
        <f>SUM(GV128:GX128)</f>
        <v>39531.3</v>
      </c>
      <c r="GQ128" s="143">
        <f>GY128+GZ128+HA128</f>
        <v>53476</v>
      </c>
      <c r="GR128" s="143">
        <f>HB128+HC128+HD128</f>
        <v>70313</v>
      </c>
      <c r="GS128" s="61">
        <v>15703.6</v>
      </c>
      <c r="GT128" s="61">
        <v>14241.2</v>
      </c>
      <c r="GU128" s="61">
        <v>13663.4</v>
      </c>
      <c r="GV128" s="61">
        <v>13240.5</v>
      </c>
      <c r="GW128" s="61">
        <v>11184.3</v>
      </c>
      <c r="GX128" s="61">
        <v>15106.5</v>
      </c>
      <c r="GY128" s="61">
        <v>16008.5</v>
      </c>
      <c r="GZ128" s="61">
        <v>13356.4</v>
      </c>
      <c r="HA128" s="60">
        <v>24111.1</v>
      </c>
      <c r="HB128" s="61">
        <v>17557.9</v>
      </c>
      <c r="HC128" s="154">
        <v>22925.3</v>
      </c>
      <c r="HD128" s="61">
        <v>29829.8</v>
      </c>
      <c r="HE128" s="146"/>
      <c r="HF128" s="149">
        <f>HG128+HH128+HI128+HJ128</f>
        <v>308233.5</v>
      </c>
      <c r="HG128" s="60">
        <f>HK128+HL128+HM128</f>
        <v>59880.4</v>
      </c>
      <c r="HH128" s="60">
        <f>HN128+HO128+HP128</f>
        <v>57399.9</v>
      </c>
      <c r="HI128" s="60">
        <f>HQ128+HR128+HS128</f>
        <v>93828.3</v>
      </c>
      <c r="HJ128" s="60">
        <f>HT128+HU128+HV128</f>
        <v>97124.9</v>
      </c>
      <c r="HK128" s="61">
        <v>14449.6</v>
      </c>
      <c r="HL128" s="61">
        <v>21806.4</v>
      </c>
      <c r="HM128" s="60">
        <v>23624.4</v>
      </c>
      <c r="HN128" s="61">
        <v>19820.7</v>
      </c>
      <c r="HO128" s="61">
        <v>20144.4</v>
      </c>
      <c r="HP128" s="60">
        <v>17434.8</v>
      </c>
      <c r="HQ128" s="61">
        <v>26317.4</v>
      </c>
      <c r="HR128" s="60">
        <v>40737</v>
      </c>
      <c r="HS128" s="60">
        <v>26773.9</v>
      </c>
      <c r="HT128" s="60">
        <v>26831</v>
      </c>
      <c r="HU128" s="60">
        <v>35385.8</v>
      </c>
      <c r="HV128" s="60">
        <v>34908.1</v>
      </c>
      <c r="HW128" s="61"/>
      <c r="HX128" s="149">
        <f t="shared" si="84"/>
        <v>336399.9</v>
      </c>
      <c r="HY128" s="143">
        <f>IC128+ID128+IE128</f>
        <v>76750.5</v>
      </c>
      <c r="HZ128" s="143">
        <f>IF128+IG128+IH128</f>
        <v>79693.6</v>
      </c>
      <c r="IA128" s="143">
        <f>II128+IJ128+IK128</f>
        <v>88706.3</v>
      </c>
      <c r="IB128" s="143">
        <f>IL128+IM128+IN128</f>
        <v>91249.5</v>
      </c>
      <c r="IC128" s="61">
        <v>23138</v>
      </c>
      <c r="ID128" s="61">
        <v>22604.3</v>
      </c>
      <c r="IE128" s="60">
        <v>31008.2</v>
      </c>
      <c r="IF128" s="61">
        <v>24162.9</v>
      </c>
      <c r="IG128" s="61">
        <v>30396.3</v>
      </c>
      <c r="IH128" s="61">
        <v>25134.4</v>
      </c>
      <c r="II128" s="61">
        <v>28011.9</v>
      </c>
      <c r="IJ128" s="60">
        <v>28611.1</v>
      </c>
      <c r="IK128" s="60">
        <v>32083.3</v>
      </c>
      <c r="IL128" s="60">
        <v>23319.7</v>
      </c>
      <c r="IM128" s="60">
        <v>29473.7</v>
      </c>
      <c r="IN128" s="60">
        <v>38456.1</v>
      </c>
      <c r="IO128" s="86"/>
      <c r="IP128" s="11"/>
    </row>
    <row r="129" spans="1:249" s="11" customFormat="1" ht="12">
      <c r="A129" s="74" t="s">
        <v>153</v>
      </c>
      <c r="B129" s="180" t="s">
        <v>84</v>
      </c>
      <c r="C129" s="1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55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155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155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141"/>
      <c r="BT129" s="60"/>
      <c r="BU129" s="60"/>
      <c r="BV129" s="60"/>
      <c r="BW129" s="60"/>
      <c r="BX129" s="64"/>
      <c r="BY129" s="64"/>
      <c r="BZ129" s="64"/>
      <c r="CA129" s="64"/>
      <c r="CB129" s="64"/>
      <c r="CC129" s="60"/>
      <c r="CD129" s="64"/>
      <c r="CE129" s="64"/>
      <c r="CF129" s="60"/>
      <c r="CG129" s="64"/>
      <c r="CH129" s="64"/>
      <c r="CI129" s="64"/>
      <c r="CJ129" s="141"/>
      <c r="CK129" s="60"/>
      <c r="CL129" s="60"/>
      <c r="CM129" s="60"/>
      <c r="CN129" s="60"/>
      <c r="CO129" s="64"/>
      <c r="CP129" s="170"/>
      <c r="CQ129" s="170"/>
      <c r="CR129" s="64"/>
      <c r="CS129" s="64"/>
      <c r="CT129" s="60"/>
      <c r="CU129" s="60"/>
      <c r="CV129" s="60"/>
      <c r="CW129" s="64"/>
      <c r="CX129" s="60"/>
      <c r="CY129" s="64"/>
      <c r="CZ129" s="64"/>
      <c r="DA129" s="64"/>
      <c r="DB129" s="141"/>
      <c r="DC129" s="143"/>
      <c r="DD129" s="143"/>
      <c r="DE129" s="143"/>
      <c r="DF129" s="143"/>
      <c r="DG129" s="64"/>
      <c r="DH129" s="64"/>
      <c r="DI129" s="64"/>
      <c r="DJ129" s="64"/>
      <c r="DK129" s="64"/>
      <c r="DL129" s="60"/>
      <c r="DM129" s="64"/>
      <c r="DN129" s="64"/>
      <c r="DO129" s="60"/>
      <c r="DP129" s="64"/>
      <c r="DQ129" s="64"/>
      <c r="DR129" s="64"/>
      <c r="DS129" s="64"/>
      <c r="DT129" s="141"/>
      <c r="DU129" s="143"/>
      <c r="DV129" s="143"/>
      <c r="DW129" s="143"/>
      <c r="DX129" s="143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141">
        <f>EM129+EN129+EO129+EP129</f>
        <v>21532.4</v>
      </c>
      <c r="EM129" s="144">
        <f>EQ129+ER129+ES129</f>
        <v>1361.7</v>
      </c>
      <c r="EN129" s="144">
        <f>ET129+EU129+EV129</f>
        <v>2517.1</v>
      </c>
      <c r="EO129" s="144">
        <f>EW129+EX129+EY129</f>
        <v>11101.9</v>
      </c>
      <c r="EP129" s="144">
        <f>EZ129+FA129+FB129</f>
        <v>6551.7</v>
      </c>
      <c r="EQ129" s="60">
        <v>453.9</v>
      </c>
      <c r="ER129" s="60">
        <v>453.9</v>
      </c>
      <c r="ES129" s="60">
        <v>453.9</v>
      </c>
      <c r="ET129" s="60">
        <v>811.1</v>
      </c>
      <c r="EU129" s="60">
        <v>523.2</v>
      </c>
      <c r="EV129" s="60">
        <v>1182.8</v>
      </c>
      <c r="EW129" s="60">
        <v>675.2</v>
      </c>
      <c r="EX129" s="60">
        <v>737</v>
      </c>
      <c r="EY129" s="60">
        <v>9689.7</v>
      </c>
      <c r="EZ129" s="60">
        <v>3563.5</v>
      </c>
      <c r="FA129" s="61">
        <v>2787.5</v>
      </c>
      <c r="FB129" s="60">
        <v>200.7</v>
      </c>
      <c r="FC129" s="60"/>
      <c r="FD129" s="145">
        <f>FE129+FF129+FG129+FH129</f>
        <v>9420.4</v>
      </c>
      <c r="FE129" s="144">
        <f>FI129+FJ129+FK129</f>
        <v>2433.7</v>
      </c>
      <c r="FF129" s="144">
        <f>FL129++FM129+FN129</f>
        <v>1679.1</v>
      </c>
      <c r="FG129" s="144">
        <f>FO129+FP129+FQ129</f>
        <v>1988</v>
      </c>
      <c r="FH129" s="144">
        <f>FR129+FS129+FT129</f>
        <v>3319.6</v>
      </c>
      <c r="FI129" s="60">
        <v>893.1</v>
      </c>
      <c r="FJ129" s="60">
        <v>682.1</v>
      </c>
      <c r="FK129" s="60">
        <v>858.5</v>
      </c>
      <c r="FL129" s="61">
        <v>641.7</v>
      </c>
      <c r="FM129" s="60">
        <v>481.6</v>
      </c>
      <c r="FN129" s="61">
        <v>555.8</v>
      </c>
      <c r="FO129" s="64">
        <v>315.9</v>
      </c>
      <c r="FP129" s="64">
        <v>799.5</v>
      </c>
      <c r="FQ129" s="64">
        <v>872.6</v>
      </c>
      <c r="FR129" s="64">
        <v>1574.8</v>
      </c>
      <c r="FS129" s="64">
        <v>846.1</v>
      </c>
      <c r="FT129" s="64">
        <v>898.7</v>
      </c>
      <c r="FU129" s="164"/>
      <c r="FV129" s="147">
        <f>SUM(FW129:FZ129)</f>
        <v>54587</v>
      </c>
      <c r="FW129" s="143">
        <f>SUM(GA129:GC129)</f>
        <v>5781.6</v>
      </c>
      <c r="FX129" s="143">
        <f>SUM(GD129:GF129)</f>
        <v>7518.4</v>
      </c>
      <c r="FY129" s="143">
        <f>SUM(GG129:GI129)</f>
        <v>29339.8</v>
      </c>
      <c r="FZ129" s="143">
        <f>SUM(GJ129:GL129)</f>
        <v>11947.2</v>
      </c>
      <c r="GA129" s="64">
        <v>1692.1</v>
      </c>
      <c r="GB129" s="9">
        <v>2504.8</v>
      </c>
      <c r="GC129" s="64">
        <v>1584.7</v>
      </c>
      <c r="GD129" s="64">
        <v>577.4</v>
      </c>
      <c r="GE129" s="64">
        <v>2749.3</v>
      </c>
      <c r="GF129" s="61">
        <v>4191.7</v>
      </c>
      <c r="GG129" s="61">
        <v>6310</v>
      </c>
      <c r="GH129" s="61">
        <v>2886.9</v>
      </c>
      <c r="GI129" s="61">
        <v>20142.9</v>
      </c>
      <c r="GJ129" s="61">
        <v>4454.3</v>
      </c>
      <c r="GK129" s="61">
        <v>995</v>
      </c>
      <c r="GL129" s="61">
        <v>6497.9</v>
      </c>
      <c r="GM129" s="148"/>
      <c r="GN129" s="149">
        <f>GO129+GP129+GQ129+GR129</f>
        <v>71651.5</v>
      </c>
      <c r="GO129" s="143">
        <f>SUM(GS129:GU129)</f>
        <v>14681.6</v>
      </c>
      <c r="GP129" s="143">
        <f>SUM(GV129:GX129)</f>
        <v>25430.6</v>
      </c>
      <c r="GQ129" s="143">
        <f>GY129+GZ129+HA129</f>
        <v>30083.7</v>
      </c>
      <c r="GR129" s="143">
        <f>HB129+HC129+HD129</f>
        <v>1455.6</v>
      </c>
      <c r="GS129" s="61">
        <v>2951.6</v>
      </c>
      <c r="GT129" s="64">
        <v>7451.5</v>
      </c>
      <c r="GU129" s="64">
        <v>4278.5</v>
      </c>
      <c r="GV129" s="64">
        <v>3912.1</v>
      </c>
      <c r="GW129" s="64">
        <v>3405.3</v>
      </c>
      <c r="GX129" s="64">
        <v>18113.2</v>
      </c>
      <c r="GY129" s="60">
        <v>12742.7</v>
      </c>
      <c r="GZ129" s="61">
        <v>9807.7</v>
      </c>
      <c r="HA129" s="60">
        <v>7533.3</v>
      </c>
      <c r="HB129" s="64">
        <v>573.4</v>
      </c>
      <c r="HC129" s="167">
        <v>441.2</v>
      </c>
      <c r="HD129" s="61">
        <v>441</v>
      </c>
      <c r="HE129" s="146"/>
      <c r="HF129" s="149">
        <f>HG129+HH129+HI129+HJ129</f>
        <v>32386.7</v>
      </c>
      <c r="HG129" s="60">
        <f>HK129+HL129+HM129</f>
        <v>10782.4</v>
      </c>
      <c r="HH129" s="60">
        <f>HN129+HO129+HP129</f>
        <v>8926.2</v>
      </c>
      <c r="HI129" s="60">
        <f>HQ129+HR129+HS129</f>
        <v>3922.5</v>
      </c>
      <c r="HJ129" s="60">
        <f>HT129+HU129+HV129</f>
        <v>8755.6</v>
      </c>
      <c r="HK129" s="64">
        <v>3376.3</v>
      </c>
      <c r="HL129" s="64">
        <v>3878.6</v>
      </c>
      <c r="HM129" s="60">
        <v>3527.5</v>
      </c>
      <c r="HN129" s="64">
        <v>3418.3</v>
      </c>
      <c r="HO129" s="64">
        <v>1755.4</v>
      </c>
      <c r="HP129" s="60">
        <v>3752.5</v>
      </c>
      <c r="HQ129" s="61">
        <v>664.5</v>
      </c>
      <c r="HR129" s="60">
        <v>791.9</v>
      </c>
      <c r="HS129" s="60">
        <v>2466.1</v>
      </c>
      <c r="HT129" s="60">
        <v>2039.4</v>
      </c>
      <c r="HU129" s="60">
        <v>3662.7</v>
      </c>
      <c r="HV129" s="60">
        <v>3053.5</v>
      </c>
      <c r="HW129" s="64"/>
      <c r="HX129" s="149">
        <f t="shared" si="84"/>
        <v>115029.3</v>
      </c>
      <c r="HY129" s="143">
        <f>IC129+ID129+IE129</f>
        <v>16935.2</v>
      </c>
      <c r="HZ129" s="143">
        <f>IF129+IG129+IH129</f>
        <v>22625.4</v>
      </c>
      <c r="IA129" s="143">
        <f>II129+IJ129+IK129</f>
        <v>44358</v>
      </c>
      <c r="IB129" s="143">
        <f>IL129+IM129+IN129</f>
        <v>31110.7</v>
      </c>
      <c r="IC129" s="64">
        <v>2722.2</v>
      </c>
      <c r="ID129" s="64">
        <v>3195.7</v>
      </c>
      <c r="IE129" s="60">
        <v>11017.3</v>
      </c>
      <c r="IF129" s="64">
        <v>4375.1</v>
      </c>
      <c r="IG129" s="64">
        <v>10614.3</v>
      </c>
      <c r="IH129" s="64">
        <v>7636</v>
      </c>
      <c r="II129" s="64">
        <v>5528.3</v>
      </c>
      <c r="IJ129" s="60">
        <v>7961.3</v>
      </c>
      <c r="IK129" s="60">
        <v>30868.4</v>
      </c>
      <c r="IL129" s="60">
        <v>8363.7</v>
      </c>
      <c r="IM129" s="60">
        <v>8249.2</v>
      </c>
      <c r="IN129" s="60">
        <v>14497.8</v>
      </c>
      <c r="IO129" s="86"/>
    </row>
    <row r="130" spans="1:249" s="11" customFormat="1" ht="12.75" customHeight="1">
      <c r="A130" s="189"/>
      <c r="B130" s="181"/>
      <c r="C130" s="140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5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55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155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41"/>
      <c r="BT130" s="60"/>
      <c r="BU130" s="60"/>
      <c r="BV130" s="60"/>
      <c r="BW130" s="60"/>
      <c r="BX130" s="64"/>
      <c r="BY130" s="64"/>
      <c r="BZ130" s="64"/>
      <c r="CA130" s="64"/>
      <c r="CB130" s="64"/>
      <c r="CC130" s="60"/>
      <c r="CD130" s="64"/>
      <c r="CE130" s="64"/>
      <c r="CF130" s="60"/>
      <c r="CG130" s="64"/>
      <c r="CH130" s="64"/>
      <c r="CI130" s="64"/>
      <c r="CJ130" s="141"/>
      <c r="CK130" s="60"/>
      <c r="CL130" s="60"/>
      <c r="CM130" s="60"/>
      <c r="CN130" s="60"/>
      <c r="CO130" s="64"/>
      <c r="CP130" s="170"/>
      <c r="CQ130" s="170"/>
      <c r="CR130" s="64"/>
      <c r="CS130" s="64"/>
      <c r="CT130" s="60"/>
      <c r="CU130" s="60"/>
      <c r="CV130" s="60"/>
      <c r="CW130" s="64"/>
      <c r="CX130" s="60"/>
      <c r="CY130" s="64"/>
      <c r="CZ130" s="64"/>
      <c r="DA130" s="64"/>
      <c r="DB130" s="141"/>
      <c r="DC130" s="143"/>
      <c r="DD130" s="143"/>
      <c r="DE130" s="143"/>
      <c r="DF130" s="143"/>
      <c r="DG130" s="64"/>
      <c r="DH130" s="64"/>
      <c r="DI130" s="64"/>
      <c r="DJ130" s="64"/>
      <c r="DK130" s="64"/>
      <c r="DL130" s="60"/>
      <c r="DM130" s="64"/>
      <c r="DN130" s="64"/>
      <c r="DO130" s="60"/>
      <c r="DP130" s="64"/>
      <c r="DQ130" s="64"/>
      <c r="DR130" s="64"/>
      <c r="DS130" s="64"/>
      <c r="DT130" s="141"/>
      <c r="DU130" s="143"/>
      <c r="DV130" s="143"/>
      <c r="DW130" s="143"/>
      <c r="DX130" s="143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141"/>
      <c r="EM130" s="144"/>
      <c r="EN130" s="144"/>
      <c r="EO130" s="144"/>
      <c r="EP130" s="14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9"/>
      <c r="FB130" s="64"/>
      <c r="FC130" s="64"/>
      <c r="FD130" s="145"/>
      <c r="FE130" s="144"/>
      <c r="FF130" s="144"/>
      <c r="FG130" s="144"/>
      <c r="FH130" s="14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164"/>
      <c r="FV130" s="147"/>
      <c r="FW130" s="143"/>
      <c r="FX130" s="143"/>
      <c r="FY130" s="143"/>
      <c r="FZ130" s="143"/>
      <c r="GA130" s="64"/>
      <c r="GB130" s="9"/>
      <c r="GC130" s="64"/>
      <c r="GD130" s="64"/>
      <c r="GE130" s="60"/>
      <c r="GF130" s="64"/>
      <c r="GG130" s="64"/>
      <c r="GH130" s="64"/>
      <c r="GI130" s="64"/>
      <c r="GJ130" s="64"/>
      <c r="GK130" s="64"/>
      <c r="GL130" s="64"/>
      <c r="GM130" s="148"/>
      <c r="GN130" s="149"/>
      <c r="GO130" s="143"/>
      <c r="GP130" s="143"/>
      <c r="GQ130" s="143"/>
      <c r="GR130" s="143"/>
      <c r="GS130" s="61"/>
      <c r="GT130" s="64"/>
      <c r="GU130" s="64"/>
      <c r="GV130" s="64"/>
      <c r="GW130" s="64"/>
      <c r="GX130" s="64"/>
      <c r="GY130" s="60"/>
      <c r="GZ130" s="9"/>
      <c r="HA130" s="60"/>
      <c r="HB130" s="64"/>
      <c r="HC130" s="167"/>
      <c r="HD130" s="64"/>
      <c r="HE130" s="164"/>
      <c r="HF130" s="149"/>
      <c r="HG130" s="60"/>
      <c r="HH130" s="60"/>
      <c r="HI130" s="60"/>
      <c r="HJ130" s="60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149"/>
      <c r="HY130" s="143"/>
      <c r="HZ130" s="143"/>
      <c r="IA130" s="143"/>
      <c r="IB130" s="143"/>
      <c r="IC130" s="64"/>
      <c r="ID130" s="64"/>
      <c r="IE130" s="60"/>
      <c r="IF130" s="64"/>
      <c r="IG130" s="64"/>
      <c r="IH130" s="64"/>
      <c r="II130" s="64"/>
      <c r="IJ130" s="60"/>
      <c r="IK130" s="60"/>
      <c r="IL130" s="60"/>
      <c r="IM130" s="60"/>
      <c r="IN130" s="60"/>
      <c r="IO130" s="86"/>
    </row>
    <row r="131" spans="1:250" ht="24.75" customHeight="1">
      <c r="A131" s="204" t="s">
        <v>190</v>
      </c>
      <c r="B131" s="174"/>
      <c r="C131" s="140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55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141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155"/>
      <c r="BC131" s="64"/>
      <c r="BD131" s="64"/>
      <c r="BE131" s="64"/>
      <c r="BF131" s="64"/>
      <c r="BG131" s="60"/>
      <c r="BH131" s="60"/>
      <c r="BI131" s="60"/>
      <c r="BJ131" s="60"/>
      <c r="BK131" s="60"/>
      <c r="BL131" s="60"/>
      <c r="BM131" s="60"/>
      <c r="BN131" s="60"/>
      <c r="BO131" s="64"/>
      <c r="BP131" s="64"/>
      <c r="BQ131" s="64"/>
      <c r="BR131" s="60"/>
      <c r="BS131" s="141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141"/>
      <c r="CK131" s="60"/>
      <c r="CL131" s="60"/>
      <c r="CM131" s="60"/>
      <c r="CN131" s="60"/>
      <c r="CO131" s="60"/>
      <c r="CP131" s="142"/>
      <c r="CQ131" s="142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141"/>
      <c r="DC131" s="143"/>
      <c r="DD131" s="143"/>
      <c r="DE131" s="143"/>
      <c r="DF131" s="143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141"/>
      <c r="DU131" s="143"/>
      <c r="DV131" s="143"/>
      <c r="DW131" s="143"/>
      <c r="DX131" s="143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141"/>
      <c r="EM131" s="144"/>
      <c r="EN131" s="144"/>
      <c r="EO131" s="144"/>
      <c r="EP131" s="144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1"/>
      <c r="FB131" s="60"/>
      <c r="FC131" s="60"/>
      <c r="FD131" s="145"/>
      <c r="FE131" s="144"/>
      <c r="FF131" s="144"/>
      <c r="FG131" s="144"/>
      <c r="FH131" s="144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148"/>
      <c r="FV131" s="147"/>
      <c r="FW131" s="143"/>
      <c r="FX131" s="143"/>
      <c r="FY131" s="143"/>
      <c r="FZ131" s="143"/>
      <c r="GA131" s="60"/>
      <c r="GB131" s="61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148"/>
      <c r="GN131" s="149"/>
      <c r="GO131" s="143"/>
      <c r="GP131" s="143"/>
      <c r="GQ131" s="143"/>
      <c r="GR131" s="143"/>
      <c r="GS131" s="61"/>
      <c r="GT131" s="60"/>
      <c r="GU131" s="60"/>
      <c r="GV131" s="60"/>
      <c r="GW131" s="60"/>
      <c r="GX131" s="60"/>
      <c r="GY131" s="60"/>
      <c r="GZ131" s="61"/>
      <c r="HA131" s="60"/>
      <c r="HB131" s="60"/>
      <c r="HC131" s="150"/>
      <c r="HD131" s="60"/>
      <c r="HE131" s="148"/>
      <c r="HF131" s="149"/>
      <c r="HG131" s="60"/>
      <c r="HH131" s="60"/>
      <c r="HI131" s="60"/>
      <c r="HJ131" s="60"/>
      <c r="HK131" s="64"/>
      <c r="HL131" s="60"/>
      <c r="HM131" s="60"/>
      <c r="HN131" s="60"/>
      <c r="HO131" s="60"/>
      <c r="HP131" s="60"/>
      <c r="HQ131" s="61"/>
      <c r="HR131" s="60"/>
      <c r="HS131" s="60"/>
      <c r="HT131" s="60"/>
      <c r="HU131" s="60"/>
      <c r="HV131" s="60"/>
      <c r="HW131" s="151"/>
      <c r="HX131" s="149"/>
      <c r="HY131" s="143"/>
      <c r="HZ131" s="143"/>
      <c r="IA131" s="143"/>
      <c r="IB131" s="143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86"/>
      <c r="IP131" s="11"/>
    </row>
    <row r="132" spans="1:250" s="3" customFormat="1" ht="12.75" customHeight="1">
      <c r="A132" s="63" t="s">
        <v>28</v>
      </c>
      <c r="B132" s="176" t="s">
        <v>99</v>
      </c>
      <c r="C132" s="152">
        <f>D132+E132+F132+G132</f>
        <v>12932</v>
      </c>
      <c r="D132" s="9">
        <f>H132+I132+J132</f>
        <v>4042</v>
      </c>
      <c r="E132" s="9">
        <f>K132+L132+M132</f>
        <v>3017</v>
      </c>
      <c r="F132" s="9">
        <f>N132+O132+P132</f>
        <v>2487</v>
      </c>
      <c r="G132" s="9">
        <f>Q132+R132+S132</f>
        <v>3386</v>
      </c>
      <c r="H132" s="9">
        <v>1309</v>
      </c>
      <c r="I132" s="9">
        <v>1342</v>
      </c>
      <c r="J132" s="9">
        <v>1391</v>
      </c>
      <c r="K132" s="9">
        <v>1235</v>
      </c>
      <c r="L132" s="9">
        <v>891</v>
      </c>
      <c r="M132" s="9">
        <v>891</v>
      </c>
      <c r="N132" s="9">
        <v>834</v>
      </c>
      <c r="O132" s="9">
        <v>804</v>
      </c>
      <c r="P132" s="9">
        <v>849</v>
      </c>
      <c r="Q132" s="9">
        <v>885</v>
      </c>
      <c r="R132" s="9">
        <v>1008</v>
      </c>
      <c r="S132" s="9">
        <v>1493</v>
      </c>
      <c r="T132" s="156">
        <f>SUM(U132:X132)</f>
        <v>12349.4</v>
      </c>
      <c r="U132" s="9">
        <f>SUM(Y132:AA132)</f>
        <v>4001.1</v>
      </c>
      <c r="V132" s="9">
        <f>SUM(AB132:AD132)</f>
        <v>2297.1</v>
      </c>
      <c r="W132" s="9">
        <f>SUM(AE132:AG132)</f>
        <v>2926.8</v>
      </c>
      <c r="X132" s="9">
        <f>SUM(AH132:AJ132)</f>
        <v>3124.4</v>
      </c>
      <c r="Y132" s="9">
        <v>1531.3</v>
      </c>
      <c r="Z132" s="9">
        <v>1333.7</v>
      </c>
      <c r="AA132" s="9">
        <v>1136.1</v>
      </c>
      <c r="AB132" s="9">
        <v>839.8</v>
      </c>
      <c r="AC132" s="9">
        <v>592.8</v>
      </c>
      <c r="AD132" s="9">
        <v>864.5</v>
      </c>
      <c r="AE132" s="9">
        <v>1617.8</v>
      </c>
      <c r="AF132" s="9">
        <v>864.4</v>
      </c>
      <c r="AG132" s="9">
        <v>444.6</v>
      </c>
      <c r="AH132" s="9">
        <v>691.6</v>
      </c>
      <c r="AI132" s="9">
        <v>926.2</v>
      </c>
      <c r="AJ132" s="9">
        <v>1506.6</v>
      </c>
      <c r="AK132" s="145">
        <f>SUM(AL132:AO132)</f>
        <v>13757.8</v>
      </c>
      <c r="AL132" s="61">
        <f>SUM(AP132:AR132)</f>
        <v>4407.1</v>
      </c>
      <c r="AM132" s="61">
        <f>SUM(AS132:AU132)</f>
        <v>2779.2</v>
      </c>
      <c r="AN132" s="61">
        <f>SUM(AV132:AX132)</f>
        <v>2927.7</v>
      </c>
      <c r="AO132" s="61">
        <f>SUM(AY132:BA132)</f>
        <v>3643.8</v>
      </c>
      <c r="AP132" s="61">
        <v>1631.2</v>
      </c>
      <c r="AQ132" s="61">
        <v>1450.8</v>
      </c>
      <c r="AR132" s="61">
        <v>1325.1</v>
      </c>
      <c r="AS132" s="61">
        <v>841.6</v>
      </c>
      <c r="AT132" s="61">
        <v>623.6</v>
      </c>
      <c r="AU132" s="61">
        <v>1314</v>
      </c>
      <c r="AV132" s="61">
        <v>1204.6</v>
      </c>
      <c r="AW132" s="61">
        <v>1144.7</v>
      </c>
      <c r="AX132" s="61">
        <v>578.4</v>
      </c>
      <c r="AY132" s="61">
        <v>922.1</v>
      </c>
      <c r="AZ132" s="61">
        <v>1203.9</v>
      </c>
      <c r="BA132" s="61">
        <v>1517.8</v>
      </c>
      <c r="BB132" s="156">
        <f>BC132+BD132+BE132+BF132</f>
        <v>12636.8</v>
      </c>
      <c r="BC132" s="9">
        <f>BG132+BH132+BI132</f>
        <v>4333.2</v>
      </c>
      <c r="BD132" s="9">
        <f>BJ132+BK132+BL132</f>
        <v>2337.2</v>
      </c>
      <c r="BE132" s="9">
        <f>BM132+BN132+BO132</f>
        <v>2851.6</v>
      </c>
      <c r="BF132" s="9">
        <f>BP132+BQ132+BR132</f>
        <v>3114.8</v>
      </c>
      <c r="BG132" s="61">
        <v>1631.6</v>
      </c>
      <c r="BH132" s="61">
        <v>1442.8</v>
      </c>
      <c r="BI132" s="61">
        <v>1258.8</v>
      </c>
      <c r="BJ132" s="61">
        <v>688.6</v>
      </c>
      <c r="BK132" s="61">
        <v>641.3</v>
      </c>
      <c r="BL132" s="61">
        <v>1007.3</v>
      </c>
      <c r="BM132" s="61">
        <v>1351.8</v>
      </c>
      <c r="BN132" s="61">
        <v>1060.2</v>
      </c>
      <c r="BO132" s="9">
        <v>439.6</v>
      </c>
      <c r="BP132" s="9">
        <v>532.8</v>
      </c>
      <c r="BQ132" s="9">
        <v>1152.4</v>
      </c>
      <c r="BR132" s="61">
        <v>1429.6</v>
      </c>
      <c r="BS132" s="145">
        <f>BT132+BU132+BV132+BW132</f>
        <v>11618.1</v>
      </c>
      <c r="BT132" s="61">
        <f>BX132+BY132+BZ132</f>
        <v>3946.6</v>
      </c>
      <c r="BU132" s="61">
        <f>CA132+CB132+CC132</f>
        <v>1907.5</v>
      </c>
      <c r="BV132" s="61">
        <f>CD132+CE132+CF132</f>
        <v>2333.2</v>
      </c>
      <c r="BW132" s="61">
        <f>CG132+CH132+CI132</f>
        <v>3430.8</v>
      </c>
      <c r="BX132" s="61">
        <v>1485.9</v>
      </c>
      <c r="BY132" s="61">
        <v>1247.6</v>
      </c>
      <c r="BZ132" s="61">
        <v>1213.1</v>
      </c>
      <c r="CA132" s="61">
        <v>736.9</v>
      </c>
      <c r="CB132" s="61">
        <v>639.3</v>
      </c>
      <c r="CC132" s="61">
        <v>531.3</v>
      </c>
      <c r="CD132" s="61">
        <v>797</v>
      </c>
      <c r="CE132" s="61">
        <v>874.5</v>
      </c>
      <c r="CF132" s="61">
        <v>661.7</v>
      </c>
      <c r="CG132" s="61">
        <v>857.7</v>
      </c>
      <c r="CH132" s="61">
        <v>1103.5</v>
      </c>
      <c r="CI132" s="61">
        <v>1469.6</v>
      </c>
      <c r="CJ132" s="145">
        <f>CK132+CL132+CM132+CN132</f>
        <v>13159.2</v>
      </c>
      <c r="CK132" s="61">
        <f>CO132+CP132+CQ132</f>
        <v>4367.7</v>
      </c>
      <c r="CL132" s="61">
        <f>CR132+CS132+CT132</f>
        <v>2325.6</v>
      </c>
      <c r="CM132" s="61">
        <f>CU132+CV132+CW132</f>
        <v>2649.9</v>
      </c>
      <c r="CN132" s="61">
        <f>CX132+CY132+CZ132</f>
        <v>3816</v>
      </c>
      <c r="CO132" s="61">
        <v>1640.7</v>
      </c>
      <c r="CP132" s="153">
        <v>1327</v>
      </c>
      <c r="CQ132" s="153">
        <v>1400</v>
      </c>
      <c r="CR132" s="61">
        <v>999.1</v>
      </c>
      <c r="CS132" s="61">
        <v>664.3</v>
      </c>
      <c r="CT132" s="61">
        <v>662.2</v>
      </c>
      <c r="CU132" s="61">
        <v>1092.9</v>
      </c>
      <c r="CV132" s="61">
        <v>1020.8</v>
      </c>
      <c r="CW132" s="61">
        <v>536.2</v>
      </c>
      <c r="CX132" s="61">
        <v>803.5</v>
      </c>
      <c r="CY132" s="61">
        <v>1396.4</v>
      </c>
      <c r="CZ132" s="61">
        <v>1616.1</v>
      </c>
      <c r="DA132" s="61"/>
      <c r="DB132" s="145">
        <f>DC132+DD132+DE132+DF132</f>
        <v>14931.3</v>
      </c>
      <c r="DC132" s="144">
        <f>DG132+DH132+DI132</f>
        <v>4764.8</v>
      </c>
      <c r="DD132" s="144">
        <f>DJ132+DK132+DL132</f>
        <v>2878.2</v>
      </c>
      <c r="DE132" s="144">
        <f>DM132+DN132+DO132</f>
        <v>3358</v>
      </c>
      <c r="DF132" s="144">
        <f>DP132+DQ132+DR132</f>
        <v>3930.3</v>
      </c>
      <c r="DG132" s="61">
        <v>1736.4</v>
      </c>
      <c r="DH132" s="61">
        <v>1632.9</v>
      </c>
      <c r="DI132" s="61">
        <v>1395.5</v>
      </c>
      <c r="DJ132" s="61">
        <v>846.9</v>
      </c>
      <c r="DK132" s="61">
        <v>932.2</v>
      </c>
      <c r="DL132" s="61">
        <v>1099.1</v>
      </c>
      <c r="DM132" s="61">
        <v>1422.4</v>
      </c>
      <c r="DN132" s="61">
        <v>1263.4</v>
      </c>
      <c r="DO132" s="61">
        <v>672.2</v>
      </c>
      <c r="DP132" s="61">
        <v>1048.4</v>
      </c>
      <c r="DQ132" s="61">
        <v>1310.1</v>
      </c>
      <c r="DR132" s="61">
        <v>1571.8</v>
      </c>
      <c r="DS132" s="61"/>
      <c r="DT132" s="145">
        <f>DU132+DV132+DW132+DX132</f>
        <v>13666.9</v>
      </c>
      <c r="DU132" s="144">
        <f>DY132+DZ132+EA132</f>
        <v>4512.6</v>
      </c>
      <c r="DV132" s="144">
        <f>EB132+EC132+ED132</f>
        <v>2492.7</v>
      </c>
      <c r="DW132" s="144">
        <f>EE132+EF132+EG132</f>
        <v>3085.2</v>
      </c>
      <c r="DX132" s="144">
        <f>EH132+EI132+EJ132</f>
        <v>3576.4</v>
      </c>
      <c r="DY132" s="61">
        <v>1675.4</v>
      </c>
      <c r="DZ132" s="61">
        <v>1564.1</v>
      </c>
      <c r="EA132" s="61">
        <v>1273.1</v>
      </c>
      <c r="EB132" s="61">
        <v>850.2</v>
      </c>
      <c r="EC132" s="61">
        <v>686.5</v>
      </c>
      <c r="ED132" s="61">
        <v>956</v>
      </c>
      <c r="EE132" s="61">
        <v>1290</v>
      </c>
      <c r="EF132" s="61">
        <v>1083.1</v>
      </c>
      <c r="EG132" s="61">
        <v>712.1</v>
      </c>
      <c r="EH132" s="61">
        <v>877.9</v>
      </c>
      <c r="EI132" s="61">
        <v>1077.1</v>
      </c>
      <c r="EJ132" s="61">
        <v>1621.4</v>
      </c>
      <c r="EK132" s="61"/>
      <c r="EL132" s="145">
        <f>EM132+EN132+EO132+EP132</f>
        <v>11921.9</v>
      </c>
      <c r="EM132" s="144">
        <f>EQ132+ER132+ES132</f>
        <v>4106.4</v>
      </c>
      <c r="EN132" s="144">
        <f>ET132+EU132+EV132</f>
        <v>1982.4</v>
      </c>
      <c r="EO132" s="144">
        <f>EW132+EX132+EY132</f>
        <v>2123.4</v>
      </c>
      <c r="EP132" s="144">
        <f>EZ132+FA132+FB132</f>
        <v>3709.7</v>
      </c>
      <c r="EQ132" s="61">
        <v>1539.1</v>
      </c>
      <c r="ER132" s="61">
        <v>1345.6</v>
      </c>
      <c r="ES132" s="61">
        <v>1221.7</v>
      </c>
      <c r="ET132" s="61">
        <v>850.3</v>
      </c>
      <c r="EU132" s="61">
        <v>611.8</v>
      </c>
      <c r="EV132" s="61">
        <v>520.3</v>
      </c>
      <c r="EW132" s="61">
        <v>744.3</v>
      </c>
      <c r="EX132" s="61">
        <v>940.2</v>
      </c>
      <c r="EY132" s="61">
        <v>438.9</v>
      </c>
      <c r="EZ132" s="61">
        <v>700.5</v>
      </c>
      <c r="FA132" s="61">
        <v>1205.4</v>
      </c>
      <c r="FB132" s="61">
        <v>1803.8</v>
      </c>
      <c r="FC132" s="61"/>
      <c r="FD132" s="145">
        <f>FE132+FF132+FG132+FH132</f>
        <v>14021.1</v>
      </c>
      <c r="FE132" s="144">
        <f>FI132+FJ132+FK132</f>
        <v>4912.2</v>
      </c>
      <c r="FF132" s="144">
        <f>FL132++FM132+FN132</f>
        <v>2346.4</v>
      </c>
      <c r="FG132" s="144">
        <f>FO132+FP132+FQ132</f>
        <v>2311.2</v>
      </c>
      <c r="FH132" s="144">
        <f>FR132+FS132+FT132</f>
        <v>4451.3</v>
      </c>
      <c r="FI132" s="61">
        <v>1756.7</v>
      </c>
      <c r="FJ132" s="61">
        <v>1567.3</v>
      </c>
      <c r="FK132" s="61">
        <v>1588.2</v>
      </c>
      <c r="FL132" s="61">
        <v>1129.7</v>
      </c>
      <c r="FM132" s="61">
        <v>714.9</v>
      </c>
      <c r="FN132" s="61">
        <v>501.8</v>
      </c>
      <c r="FO132" s="61">
        <v>742.8</v>
      </c>
      <c r="FP132" s="61">
        <v>873.3</v>
      </c>
      <c r="FQ132" s="61">
        <v>695.1</v>
      </c>
      <c r="FR132" s="61">
        <v>1229.1</v>
      </c>
      <c r="FS132" s="61">
        <v>1493.4</v>
      </c>
      <c r="FT132" s="61">
        <v>1728.8</v>
      </c>
      <c r="FU132" s="146"/>
      <c r="FV132" s="147">
        <f>SUM(FW132:FZ132)</f>
        <v>15141</v>
      </c>
      <c r="FW132" s="143">
        <f>SUM(GA132:GC132)</f>
        <v>4663.1</v>
      </c>
      <c r="FX132" s="143">
        <f>SUM(GD132:GF132)</f>
        <v>2682.1</v>
      </c>
      <c r="FY132" s="143">
        <f>SUM(GG132:GI132)</f>
        <v>3230.7</v>
      </c>
      <c r="FZ132" s="143">
        <f>SUM(GJ132:GL132)</f>
        <v>4565.1</v>
      </c>
      <c r="GA132" s="61">
        <v>1733.8</v>
      </c>
      <c r="GB132" s="61">
        <v>1481.9</v>
      </c>
      <c r="GC132" s="60">
        <v>1447.4</v>
      </c>
      <c r="GD132" s="60">
        <v>982.7</v>
      </c>
      <c r="GE132" s="60">
        <v>804.5</v>
      </c>
      <c r="GF132" s="60">
        <v>894.9</v>
      </c>
      <c r="GG132" s="60">
        <v>1034</v>
      </c>
      <c r="GH132" s="60">
        <v>1071.5</v>
      </c>
      <c r="GI132" s="60">
        <v>1125.2</v>
      </c>
      <c r="GJ132" s="60">
        <v>1254.3</v>
      </c>
      <c r="GK132" s="60">
        <v>1499.9</v>
      </c>
      <c r="GL132" s="60">
        <v>1810.9</v>
      </c>
      <c r="GM132" s="148"/>
      <c r="GN132" s="149">
        <f>GO132+GP132+GQ132+GR132</f>
        <v>14891.2</v>
      </c>
      <c r="GO132" s="143">
        <f>SUM(GS132:GU132)</f>
        <v>4736.3</v>
      </c>
      <c r="GP132" s="143">
        <f>SUM(GV132:GX132)</f>
        <v>2474.4</v>
      </c>
      <c r="GQ132" s="143">
        <f>GY132+GZ132+HA132</f>
        <v>3033.7</v>
      </c>
      <c r="GR132" s="143">
        <f>HB132+HC132+HD132</f>
        <v>4646.8</v>
      </c>
      <c r="GS132" s="61">
        <v>1820.8</v>
      </c>
      <c r="GT132" s="61">
        <v>1675.3</v>
      </c>
      <c r="GU132" s="61">
        <v>1240.2</v>
      </c>
      <c r="GV132" s="61">
        <v>988.4</v>
      </c>
      <c r="GW132" s="61">
        <v>785.3</v>
      </c>
      <c r="GX132" s="61">
        <v>700.7</v>
      </c>
      <c r="GY132" s="60">
        <v>1006.2</v>
      </c>
      <c r="GZ132" s="61">
        <v>1055.9</v>
      </c>
      <c r="HA132" s="60">
        <v>971.6</v>
      </c>
      <c r="HB132" s="61">
        <v>1216.7</v>
      </c>
      <c r="HC132" s="154">
        <v>1497.8</v>
      </c>
      <c r="HD132" s="60">
        <v>1932.3</v>
      </c>
      <c r="HE132" s="148"/>
      <c r="HF132" s="149">
        <f>HG132+HH132+HI132+HJ132</f>
        <v>14523.2</v>
      </c>
      <c r="HG132" s="60">
        <f>HK132+HL132+HM132</f>
        <v>4805.1</v>
      </c>
      <c r="HH132" s="60">
        <f>HN132+HO132+HP132</f>
        <v>2447.3</v>
      </c>
      <c r="HI132" s="60">
        <f>HQ132+HR132+HS132</f>
        <v>2945.7</v>
      </c>
      <c r="HJ132" s="60">
        <f>HT132+HU132+HV132</f>
        <v>4325.1</v>
      </c>
      <c r="HK132" s="61">
        <v>1929.5</v>
      </c>
      <c r="HL132" s="61">
        <v>1547.8</v>
      </c>
      <c r="HM132" s="60">
        <v>1327.8</v>
      </c>
      <c r="HN132" s="61">
        <v>1029.9</v>
      </c>
      <c r="HO132" s="61">
        <v>723</v>
      </c>
      <c r="HP132" s="60">
        <v>694.4</v>
      </c>
      <c r="HQ132" s="61">
        <v>1057.4</v>
      </c>
      <c r="HR132" s="60">
        <v>1054.7</v>
      </c>
      <c r="HS132" s="60">
        <v>833.6</v>
      </c>
      <c r="HT132" s="60">
        <v>1069.8</v>
      </c>
      <c r="HU132" s="60">
        <v>1422.1</v>
      </c>
      <c r="HV132" s="60">
        <v>1833.2</v>
      </c>
      <c r="HW132" s="61"/>
      <c r="HX132" s="149">
        <f>HY132+HZ132+IA132+IB132</f>
        <v>14830.4</v>
      </c>
      <c r="HY132" s="143">
        <f>IC132+ID132+IE132</f>
        <v>5030.9</v>
      </c>
      <c r="HZ132" s="143">
        <f>IF132+IG132+IH132</f>
        <v>2636.3</v>
      </c>
      <c r="IA132" s="143">
        <f>II132+IJ132+IK132</f>
        <v>3175.3</v>
      </c>
      <c r="IB132" s="143">
        <f>IL132+IM132+IN132</f>
        <v>3987.9</v>
      </c>
      <c r="IC132" s="61">
        <v>1874.1</v>
      </c>
      <c r="ID132" s="61">
        <v>1545.4</v>
      </c>
      <c r="IE132" s="60">
        <v>1611.4</v>
      </c>
      <c r="IF132" s="61">
        <v>848.5</v>
      </c>
      <c r="IG132" s="61">
        <v>756.1</v>
      </c>
      <c r="IH132" s="61">
        <v>1031.7</v>
      </c>
      <c r="II132" s="61">
        <v>1295.4</v>
      </c>
      <c r="IJ132" s="60">
        <v>1141.3</v>
      </c>
      <c r="IK132" s="60">
        <v>738.6</v>
      </c>
      <c r="IL132" s="60">
        <v>993</v>
      </c>
      <c r="IM132" s="60">
        <v>1261.8</v>
      </c>
      <c r="IN132" s="60">
        <v>1733.1</v>
      </c>
      <c r="IO132" s="86"/>
      <c r="IP132" s="11"/>
    </row>
    <row r="133" spans="1:250" s="3" customFormat="1" ht="12.75" customHeight="1">
      <c r="A133" s="74" t="s">
        <v>100</v>
      </c>
      <c r="B133" s="180" t="s">
        <v>98</v>
      </c>
      <c r="C133" s="152"/>
      <c r="D133" s="9"/>
      <c r="E133" s="9"/>
      <c r="F133" s="9"/>
      <c r="G133" s="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145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145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145"/>
      <c r="BC133" s="61"/>
      <c r="BD133" s="61"/>
      <c r="BE133" s="9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145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145"/>
      <c r="CK133" s="61"/>
      <c r="CL133" s="61"/>
      <c r="CM133" s="61"/>
      <c r="CN133" s="61"/>
      <c r="CO133" s="61"/>
      <c r="CP133" s="153"/>
      <c r="CQ133" s="153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145"/>
      <c r="DC133" s="144"/>
      <c r="DD133" s="144"/>
      <c r="DE133" s="144"/>
      <c r="DF133" s="144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45"/>
      <c r="DU133" s="144"/>
      <c r="DV133" s="144"/>
      <c r="DW133" s="144"/>
      <c r="DX133" s="144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145">
        <f>EM133+EN133+EO133+EP133</f>
        <v>2968.5</v>
      </c>
      <c r="EM133" s="144">
        <f>EQ133+ER133+ES133</f>
        <v>1296.2</v>
      </c>
      <c r="EN133" s="144">
        <f>ET133+EU133+EV133</f>
        <v>266.2</v>
      </c>
      <c r="EO133" s="144">
        <f>EW133+EX133+EY133</f>
        <v>384.5</v>
      </c>
      <c r="EP133" s="144">
        <f>EZ133+FA133+FB133</f>
        <v>1021.6</v>
      </c>
      <c r="EQ133" s="61">
        <v>531.1</v>
      </c>
      <c r="ER133" s="61">
        <v>446.4</v>
      </c>
      <c r="ES133" s="61">
        <v>318.7</v>
      </c>
      <c r="ET133" s="61">
        <v>90.5</v>
      </c>
      <c r="EU133" s="61">
        <v>80.4</v>
      </c>
      <c r="EV133" s="61">
        <v>95.3</v>
      </c>
      <c r="EW133" s="61">
        <v>110.3</v>
      </c>
      <c r="EX133" s="61">
        <v>157.1</v>
      </c>
      <c r="EY133" s="61">
        <v>117.1</v>
      </c>
      <c r="EZ133" s="61">
        <v>129.8</v>
      </c>
      <c r="FA133" s="61">
        <v>389.3</v>
      </c>
      <c r="FB133" s="61">
        <v>502.5</v>
      </c>
      <c r="FC133" s="61"/>
      <c r="FD133" s="145">
        <f>FE133+FF133+FG133+FH133</f>
        <v>3058.3</v>
      </c>
      <c r="FE133" s="144">
        <f>FI133+FJ133+FK133</f>
        <v>1408</v>
      </c>
      <c r="FF133" s="144">
        <f>FL133++FM133+FN133</f>
        <v>394.3</v>
      </c>
      <c r="FG133" s="144">
        <f>FO133+FP133+FQ133</f>
        <v>377.9</v>
      </c>
      <c r="FH133" s="144">
        <f>FR133+FS133+FT133</f>
        <v>878.1</v>
      </c>
      <c r="FI133" s="61">
        <v>542</v>
      </c>
      <c r="FJ133" s="61">
        <v>475</v>
      </c>
      <c r="FK133" s="61">
        <v>391</v>
      </c>
      <c r="FL133" s="61">
        <v>149</v>
      </c>
      <c r="FM133" s="61">
        <v>116</v>
      </c>
      <c r="FN133" s="61">
        <v>129.3</v>
      </c>
      <c r="FO133" s="61">
        <v>113.1</v>
      </c>
      <c r="FP133" s="61">
        <v>131.2</v>
      </c>
      <c r="FQ133" s="61">
        <v>133.6</v>
      </c>
      <c r="FR133" s="61">
        <v>129.9</v>
      </c>
      <c r="FS133" s="61">
        <v>274.9</v>
      </c>
      <c r="FT133" s="61">
        <v>473.3</v>
      </c>
      <c r="FU133" s="146"/>
      <c r="FV133" s="147">
        <f>SUM(FW133:FZ133)</f>
        <v>2957.6</v>
      </c>
      <c r="FW133" s="143">
        <f>SUM(GA133:GC133)</f>
        <v>1356.5</v>
      </c>
      <c r="FX133" s="143">
        <f>SUM(GD133:GF133)</f>
        <v>299.8</v>
      </c>
      <c r="FY133" s="143">
        <f>SUM(GG133:GI133)</f>
        <v>340.6</v>
      </c>
      <c r="FZ133" s="143">
        <f>SUM(GJ133:GL133)</f>
        <v>960.7</v>
      </c>
      <c r="GA133" s="61">
        <v>513.9</v>
      </c>
      <c r="GB133" s="61">
        <v>453.1</v>
      </c>
      <c r="GC133" s="60">
        <v>389.5</v>
      </c>
      <c r="GD133" s="60">
        <v>140.3</v>
      </c>
      <c r="GE133" s="60">
        <v>64.5</v>
      </c>
      <c r="GF133" s="61">
        <v>95</v>
      </c>
      <c r="GG133" s="61">
        <v>108.7</v>
      </c>
      <c r="GH133" s="61">
        <v>113.6</v>
      </c>
      <c r="GI133" s="61">
        <v>118.3</v>
      </c>
      <c r="GJ133" s="61">
        <v>136.7</v>
      </c>
      <c r="GK133" s="61">
        <v>305</v>
      </c>
      <c r="GL133" s="61">
        <v>519</v>
      </c>
      <c r="GM133" s="148"/>
      <c r="GN133" s="149">
        <f>GO133+GP133+GQ133+GR133</f>
        <v>3049.8</v>
      </c>
      <c r="GO133" s="143">
        <f>SUM(GS133:GU133)</f>
        <v>1395</v>
      </c>
      <c r="GP133" s="143">
        <f>SUM(GV133:GX133)</f>
        <v>311.4</v>
      </c>
      <c r="GQ133" s="143">
        <f>GY133+GZ133+HA133</f>
        <v>369.7</v>
      </c>
      <c r="GR133" s="143">
        <f>HB133+HC133+HD133</f>
        <v>973.7</v>
      </c>
      <c r="GS133" s="61">
        <v>558.4</v>
      </c>
      <c r="GT133" s="61">
        <v>555.3</v>
      </c>
      <c r="GU133" s="61">
        <v>281.3</v>
      </c>
      <c r="GV133" s="61">
        <v>143.5</v>
      </c>
      <c r="GW133" s="61">
        <v>60</v>
      </c>
      <c r="GX133" s="61">
        <v>107.9</v>
      </c>
      <c r="GY133" s="60">
        <v>120.3</v>
      </c>
      <c r="GZ133" s="61">
        <v>117.7</v>
      </c>
      <c r="HA133" s="60">
        <v>131.7</v>
      </c>
      <c r="HB133" s="61">
        <v>133.8</v>
      </c>
      <c r="HC133" s="154">
        <v>333.3</v>
      </c>
      <c r="HD133" s="61">
        <v>506.6</v>
      </c>
      <c r="HE133" s="146"/>
      <c r="HF133" s="149">
        <f>HG133+HH133+HI133+HJ133</f>
        <v>2933.4</v>
      </c>
      <c r="HG133" s="60">
        <f>HK133+HL133+HM133</f>
        <v>1547.5</v>
      </c>
      <c r="HH133" s="60">
        <f>HN133+HO133+HP133</f>
        <v>70</v>
      </c>
      <c r="HI133" s="60">
        <f>HQ133+HR133+HS133</f>
        <v>340.4</v>
      </c>
      <c r="HJ133" s="60">
        <f>HT133+HU133+HV133</f>
        <v>975.5</v>
      </c>
      <c r="HK133" s="61">
        <v>778</v>
      </c>
      <c r="HL133" s="61">
        <v>589.2</v>
      </c>
      <c r="HM133" s="60">
        <v>180.3</v>
      </c>
      <c r="HN133" s="61">
        <v>0</v>
      </c>
      <c r="HO133" s="61">
        <v>2.6</v>
      </c>
      <c r="HP133" s="60">
        <v>67.4</v>
      </c>
      <c r="HQ133" s="61">
        <v>113.7</v>
      </c>
      <c r="HR133" s="60">
        <v>110.7</v>
      </c>
      <c r="HS133" s="60">
        <v>116</v>
      </c>
      <c r="HT133" s="60">
        <v>123.4</v>
      </c>
      <c r="HU133" s="60">
        <v>268.4</v>
      </c>
      <c r="HV133" s="61">
        <v>583.7</v>
      </c>
      <c r="HW133" s="61"/>
      <c r="HX133" s="149">
        <f>HY133+HZ133+IA133+IB133</f>
        <v>2925.7</v>
      </c>
      <c r="HY133" s="143">
        <f>IC133+ID133+IE133</f>
        <v>1374.7</v>
      </c>
      <c r="HZ133" s="143">
        <f>IF133+IG133+IH133</f>
        <v>274.6</v>
      </c>
      <c r="IA133" s="143">
        <f>II133+IJ133+IK133</f>
        <v>314.9</v>
      </c>
      <c r="IB133" s="143">
        <f>IL133+IM133+IN133</f>
        <v>961.5</v>
      </c>
      <c r="IC133" s="61">
        <v>553.5</v>
      </c>
      <c r="ID133" s="61">
        <v>440.2</v>
      </c>
      <c r="IE133" s="60">
        <v>381</v>
      </c>
      <c r="IF133" s="61">
        <v>122.1</v>
      </c>
      <c r="IG133" s="61">
        <v>68.5</v>
      </c>
      <c r="IH133" s="61">
        <v>84</v>
      </c>
      <c r="II133" s="61">
        <v>107.3</v>
      </c>
      <c r="IJ133" s="60">
        <v>109.2</v>
      </c>
      <c r="IK133" s="60">
        <v>98.4</v>
      </c>
      <c r="IL133" s="60">
        <v>120.1</v>
      </c>
      <c r="IM133" s="60">
        <v>306.8</v>
      </c>
      <c r="IN133" s="60">
        <v>534.6</v>
      </c>
      <c r="IO133" s="86"/>
      <c r="IP133" s="11"/>
    </row>
    <row r="134" spans="1:250" s="3" customFormat="1" ht="12.75" customHeight="1">
      <c r="A134" s="74" t="s">
        <v>101</v>
      </c>
      <c r="B134" s="180" t="s">
        <v>129</v>
      </c>
      <c r="C134" s="152"/>
      <c r="D134" s="9"/>
      <c r="E134" s="9"/>
      <c r="F134" s="9"/>
      <c r="G134" s="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145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145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145"/>
      <c r="BC134" s="61"/>
      <c r="BD134" s="61"/>
      <c r="BE134" s="9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145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145"/>
      <c r="CK134" s="61"/>
      <c r="CL134" s="61"/>
      <c r="CM134" s="61"/>
      <c r="CN134" s="61"/>
      <c r="CO134" s="61"/>
      <c r="CP134" s="153"/>
      <c r="CQ134" s="153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145"/>
      <c r="DC134" s="144"/>
      <c r="DD134" s="144"/>
      <c r="DE134" s="144"/>
      <c r="DF134" s="144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45"/>
      <c r="DU134" s="144"/>
      <c r="DV134" s="144"/>
      <c r="DW134" s="144"/>
      <c r="DX134" s="144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145">
        <f>EM134+EN134+EO134+EP134</f>
        <v>116.7</v>
      </c>
      <c r="EM134" s="144">
        <f>EQ134+ER134+ES134</f>
        <v>29.7</v>
      </c>
      <c r="EN134" s="144">
        <f>ET134+EU134+EV134</f>
        <v>25.9</v>
      </c>
      <c r="EO134" s="144">
        <f>EW134+EX134+EY134</f>
        <v>27.1</v>
      </c>
      <c r="EP134" s="144">
        <f>EZ134+FA134+FB134</f>
        <v>34</v>
      </c>
      <c r="EQ134" s="61">
        <v>9.9</v>
      </c>
      <c r="ER134" s="61">
        <v>9.6</v>
      </c>
      <c r="ES134" s="61">
        <v>10.2</v>
      </c>
      <c r="ET134" s="61">
        <v>9.4</v>
      </c>
      <c r="EU134" s="61">
        <v>8</v>
      </c>
      <c r="EV134" s="61">
        <v>8.5</v>
      </c>
      <c r="EW134" s="61">
        <v>8.9</v>
      </c>
      <c r="EX134" s="61">
        <v>8.9</v>
      </c>
      <c r="EY134" s="61">
        <v>9.3</v>
      </c>
      <c r="EZ134" s="61">
        <v>11.9</v>
      </c>
      <c r="FA134" s="61">
        <v>11.5</v>
      </c>
      <c r="FB134" s="61">
        <v>10.6</v>
      </c>
      <c r="FC134" s="61"/>
      <c r="FD134" s="145">
        <f>FE134+FF134+FG134+FH134</f>
        <v>139.3</v>
      </c>
      <c r="FE134" s="144">
        <f>FI134+FJ134+FK134</f>
        <v>36</v>
      </c>
      <c r="FF134" s="144">
        <f>FL134++FM134+FN134</f>
        <v>31.1</v>
      </c>
      <c r="FG134" s="144">
        <f>FO134+FP134+FQ134</f>
        <v>37</v>
      </c>
      <c r="FH134" s="144">
        <f>FR134+FS134+FT134</f>
        <v>35.2</v>
      </c>
      <c r="FI134" s="61">
        <v>12</v>
      </c>
      <c r="FJ134" s="61">
        <v>12</v>
      </c>
      <c r="FK134" s="61">
        <v>12</v>
      </c>
      <c r="FL134" s="61">
        <v>9</v>
      </c>
      <c r="FM134" s="61">
        <v>10.7</v>
      </c>
      <c r="FN134" s="61">
        <v>11.4</v>
      </c>
      <c r="FO134" s="61">
        <v>12.5</v>
      </c>
      <c r="FP134" s="61">
        <v>12.3</v>
      </c>
      <c r="FQ134" s="61">
        <v>12.2</v>
      </c>
      <c r="FR134" s="61">
        <v>12.3</v>
      </c>
      <c r="FS134" s="61">
        <v>12.6</v>
      </c>
      <c r="FT134" s="61">
        <v>10.3</v>
      </c>
      <c r="FU134" s="146"/>
      <c r="FV134" s="147">
        <f>SUM(FW134:FZ134)</f>
        <v>140.4</v>
      </c>
      <c r="FW134" s="143">
        <f>SUM(GA134:GC134)</f>
        <v>34.1</v>
      </c>
      <c r="FX134" s="143">
        <f>SUM(GD134:GF134)</f>
        <v>34.5</v>
      </c>
      <c r="FY134" s="143">
        <f>SUM(GG134:GI134)</f>
        <v>32.7</v>
      </c>
      <c r="FZ134" s="143">
        <f>SUM(GJ134:GL134)</f>
        <v>39.1</v>
      </c>
      <c r="GA134" s="61">
        <v>10</v>
      </c>
      <c r="GB134" s="61">
        <v>9.5</v>
      </c>
      <c r="GC134" s="60">
        <v>14.6</v>
      </c>
      <c r="GD134" s="60">
        <v>14.6</v>
      </c>
      <c r="GE134" s="60">
        <v>9.2</v>
      </c>
      <c r="GF134" s="61">
        <v>10.7</v>
      </c>
      <c r="GG134" s="61">
        <v>10.9</v>
      </c>
      <c r="GH134" s="61">
        <v>10.8</v>
      </c>
      <c r="GI134" s="61">
        <v>11</v>
      </c>
      <c r="GJ134" s="61">
        <v>11.6</v>
      </c>
      <c r="GK134" s="61">
        <v>12.4</v>
      </c>
      <c r="GL134" s="61">
        <v>15.1</v>
      </c>
      <c r="GM134" s="148"/>
      <c r="GN134" s="149">
        <f>GO134+GP134+GQ134+GR134</f>
        <v>144.3</v>
      </c>
      <c r="GO134" s="143">
        <f>SUM(GS134:GU134)</f>
        <v>37.4</v>
      </c>
      <c r="GP134" s="143">
        <f>SUM(GV134:GX134)</f>
        <v>32</v>
      </c>
      <c r="GQ134" s="143">
        <f>GY134+GZ134+HA134</f>
        <v>35.4</v>
      </c>
      <c r="GR134" s="143">
        <f>HB134+HC134+HD134</f>
        <v>39.5</v>
      </c>
      <c r="GS134" s="61">
        <v>12.6</v>
      </c>
      <c r="GT134" s="61">
        <v>11.7</v>
      </c>
      <c r="GU134" s="61">
        <v>13.1</v>
      </c>
      <c r="GV134" s="61">
        <v>11.8</v>
      </c>
      <c r="GW134" s="61">
        <v>9.3</v>
      </c>
      <c r="GX134" s="61">
        <v>10.9</v>
      </c>
      <c r="GY134" s="60">
        <v>11.9</v>
      </c>
      <c r="GZ134" s="61">
        <v>11.3</v>
      </c>
      <c r="HA134" s="60">
        <v>12.2</v>
      </c>
      <c r="HB134" s="61">
        <v>12.5</v>
      </c>
      <c r="HC134" s="61">
        <v>12.2</v>
      </c>
      <c r="HD134" s="61">
        <v>14.8</v>
      </c>
      <c r="HE134" s="146"/>
      <c r="HF134" s="149">
        <f>HG134+HH134+HI134+HJ134</f>
        <v>145.8</v>
      </c>
      <c r="HG134" s="60">
        <f>HK134+HL134+HM134</f>
        <v>38.7</v>
      </c>
      <c r="HH134" s="60">
        <f>HN134+HO134+HP134</f>
        <v>31.1</v>
      </c>
      <c r="HI134" s="60">
        <f>HQ134+HR134+HS134</f>
        <v>36.4</v>
      </c>
      <c r="HJ134" s="60">
        <f>HT134+HU134+HV134</f>
        <v>39.6</v>
      </c>
      <c r="HK134" s="9">
        <v>13.2</v>
      </c>
      <c r="HL134" s="61">
        <v>13.1</v>
      </c>
      <c r="HM134" s="60">
        <v>12.4</v>
      </c>
      <c r="HN134" s="61">
        <v>11.8</v>
      </c>
      <c r="HO134" s="61">
        <v>9</v>
      </c>
      <c r="HP134" s="60">
        <v>10.3</v>
      </c>
      <c r="HQ134" s="61">
        <v>12.1</v>
      </c>
      <c r="HR134" s="60">
        <v>11.8</v>
      </c>
      <c r="HS134" s="60">
        <v>12.5</v>
      </c>
      <c r="HT134" s="60">
        <v>12.2</v>
      </c>
      <c r="HU134" s="60">
        <v>13.1</v>
      </c>
      <c r="HV134" s="61">
        <v>14.3</v>
      </c>
      <c r="HW134" s="61"/>
      <c r="HX134" s="149">
        <f>HY134+HZ134+IA134+IB134</f>
        <v>145.2</v>
      </c>
      <c r="HY134" s="143">
        <f>IC134+ID134+IE134</f>
        <v>38.5</v>
      </c>
      <c r="HZ134" s="143">
        <f>IF134+IG134+IH134</f>
        <v>33.7</v>
      </c>
      <c r="IA134" s="143">
        <f>II134+IJ134+IK134</f>
        <v>33.5</v>
      </c>
      <c r="IB134" s="143">
        <f>IL134+IM134+IN134</f>
        <v>39.5</v>
      </c>
      <c r="IC134" s="61">
        <v>13.1</v>
      </c>
      <c r="ID134" s="61">
        <v>12.7</v>
      </c>
      <c r="IE134" s="60">
        <v>12.7</v>
      </c>
      <c r="IF134" s="61">
        <v>11.2</v>
      </c>
      <c r="IG134" s="61">
        <v>12.2</v>
      </c>
      <c r="IH134" s="61">
        <v>10.3</v>
      </c>
      <c r="II134" s="61">
        <v>11.1</v>
      </c>
      <c r="IJ134" s="60">
        <v>11.3</v>
      </c>
      <c r="IK134" s="60">
        <v>11.1</v>
      </c>
      <c r="IL134" s="60">
        <v>11.6</v>
      </c>
      <c r="IM134" s="60">
        <v>13.3</v>
      </c>
      <c r="IN134" s="60">
        <v>14.6</v>
      </c>
      <c r="IO134" s="86"/>
      <c r="IP134" s="11"/>
    </row>
    <row r="135" spans="1:236" s="16" customFormat="1" ht="12.75" customHeight="1" thickBot="1">
      <c r="A135" s="65"/>
      <c r="B135" s="66"/>
      <c r="C135" s="9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97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99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97"/>
      <c r="BT135" s="15"/>
      <c r="BU135" s="15"/>
      <c r="BV135" s="15"/>
      <c r="BW135" s="15"/>
      <c r="CJ135" s="97"/>
      <c r="CK135" s="15"/>
      <c r="CL135" s="15"/>
      <c r="CM135" s="15"/>
      <c r="CN135" s="15"/>
      <c r="CP135" s="17"/>
      <c r="CQ135" s="17"/>
      <c r="DB135" s="103"/>
      <c r="DC135" s="18"/>
      <c r="DD135" s="18"/>
      <c r="DE135" s="18"/>
      <c r="DF135" s="18"/>
      <c r="DT135" s="103"/>
      <c r="DU135" s="18"/>
      <c r="DV135" s="18"/>
      <c r="DW135" s="18"/>
      <c r="DX135" s="18"/>
      <c r="EL135" s="103"/>
      <c r="EM135" s="67"/>
      <c r="EN135" s="67"/>
      <c r="EO135" s="67"/>
      <c r="EP135" s="67"/>
      <c r="FA135" s="68"/>
      <c r="FD135" s="108"/>
      <c r="FE135" s="67"/>
      <c r="FF135" s="67"/>
      <c r="FG135" s="67"/>
      <c r="FH135" s="67"/>
      <c r="FU135" s="69"/>
      <c r="FV135" s="114"/>
      <c r="FW135" s="18"/>
      <c r="FX135" s="18"/>
      <c r="FY135" s="18"/>
      <c r="FZ135" s="18"/>
      <c r="GB135" s="68"/>
      <c r="GN135" s="118"/>
      <c r="GO135" s="18"/>
      <c r="GP135" s="18"/>
      <c r="GQ135" s="18"/>
      <c r="GR135" s="18"/>
      <c r="GZ135" s="68"/>
      <c r="HF135" s="118"/>
      <c r="HG135" s="18"/>
      <c r="HH135" s="67"/>
      <c r="HI135" s="67"/>
      <c r="HJ135" s="18"/>
      <c r="HK135" s="70"/>
      <c r="HL135" s="70"/>
      <c r="HM135" s="69"/>
      <c r="HQ135" s="68"/>
      <c r="HX135" s="118"/>
      <c r="HY135" s="18"/>
      <c r="HZ135" s="18"/>
      <c r="IA135" s="18"/>
      <c r="IB135" s="18"/>
    </row>
    <row r="136" spans="1:236" s="11" customFormat="1" ht="12">
      <c r="A136" s="13"/>
      <c r="C136" s="96"/>
      <c r="T136" s="96"/>
      <c r="AK136" s="96"/>
      <c r="BB136" s="96"/>
      <c r="BS136" s="96"/>
      <c r="CJ136" s="96"/>
      <c r="DB136" s="96"/>
      <c r="DC136" s="19"/>
      <c r="DD136" s="19"/>
      <c r="DE136" s="19"/>
      <c r="DF136" s="19"/>
      <c r="DT136" s="96"/>
      <c r="DU136" s="19"/>
      <c r="DV136" s="19"/>
      <c r="DW136" s="19"/>
      <c r="DX136" s="19"/>
      <c r="EL136" s="96"/>
      <c r="EM136" s="8"/>
      <c r="EN136" s="8"/>
      <c r="EO136" s="8"/>
      <c r="EP136" s="8"/>
      <c r="FA136" s="7"/>
      <c r="FD136" s="96"/>
      <c r="FE136" s="8"/>
      <c r="FF136" s="8"/>
      <c r="FG136" s="8"/>
      <c r="FH136" s="8"/>
      <c r="FU136" s="12"/>
      <c r="FV136" s="115"/>
      <c r="FW136" s="19"/>
      <c r="FX136" s="19"/>
      <c r="FY136" s="19"/>
      <c r="FZ136" s="19"/>
      <c r="GN136" s="115"/>
      <c r="GO136" s="19"/>
      <c r="GP136" s="19"/>
      <c r="GQ136" s="19"/>
      <c r="GR136" s="19"/>
      <c r="GZ136" s="7"/>
      <c r="HF136" s="115"/>
      <c r="HG136" s="19"/>
      <c r="HH136" s="19"/>
      <c r="HI136" s="19"/>
      <c r="HJ136" s="19"/>
      <c r="HK136" s="12"/>
      <c r="HL136" s="4"/>
      <c r="HM136" s="4"/>
      <c r="HN136" s="1"/>
      <c r="HP136" s="1"/>
      <c r="HQ136" s="3"/>
      <c r="HX136" s="115"/>
      <c r="HY136" s="19"/>
      <c r="HZ136" s="19"/>
      <c r="IA136" s="19"/>
      <c r="IB136" s="19"/>
    </row>
    <row r="137" spans="1:236" s="11" customFormat="1" ht="12">
      <c r="A137" s="13"/>
      <c r="C137" s="96"/>
      <c r="T137" s="96"/>
      <c r="AK137" s="96"/>
      <c r="BB137" s="96"/>
      <c r="BS137" s="96"/>
      <c r="CJ137" s="96"/>
      <c r="DB137" s="96"/>
      <c r="DC137" s="19"/>
      <c r="DD137" s="19"/>
      <c r="DE137" s="19"/>
      <c r="DF137" s="19"/>
      <c r="DT137" s="96"/>
      <c r="DU137" s="19"/>
      <c r="DV137" s="19"/>
      <c r="DW137" s="19"/>
      <c r="DX137" s="19"/>
      <c r="EL137" s="96"/>
      <c r="EM137" s="8"/>
      <c r="EN137" s="8"/>
      <c r="EO137" s="8"/>
      <c r="EP137" s="8"/>
      <c r="FA137" s="7"/>
      <c r="FD137" s="96"/>
      <c r="FE137" s="8"/>
      <c r="FF137" s="8"/>
      <c r="FG137" s="8"/>
      <c r="FH137" s="8"/>
      <c r="FU137" s="12"/>
      <c r="FV137" s="115"/>
      <c r="FW137" s="19"/>
      <c r="FX137" s="19"/>
      <c r="FY137" s="19"/>
      <c r="FZ137" s="19"/>
      <c r="GN137" s="115"/>
      <c r="GO137" s="19"/>
      <c r="GP137" s="19"/>
      <c r="GQ137" s="19"/>
      <c r="GR137" s="19"/>
      <c r="GZ137" s="7"/>
      <c r="HF137" s="115"/>
      <c r="HG137" s="19"/>
      <c r="HH137" s="19"/>
      <c r="HI137" s="19"/>
      <c r="HJ137" s="19"/>
      <c r="HK137" s="12"/>
      <c r="HL137" s="4"/>
      <c r="HM137" s="4"/>
      <c r="HN137" s="1"/>
      <c r="HP137" s="1"/>
      <c r="HQ137" s="3"/>
      <c r="HX137" s="115"/>
      <c r="HY137" s="19"/>
      <c r="HZ137" s="19"/>
      <c r="IA137" s="19"/>
      <c r="IB137" s="19"/>
    </row>
    <row r="138" spans="208:225" ht="12.75">
      <c r="GZ138" s="3"/>
      <c r="HQ138" s="3"/>
    </row>
    <row r="139" spans="208:225" ht="12.75">
      <c r="GZ139" s="3"/>
      <c r="HK139" s="56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spans="208:225" ht="12.75">
      <c r="GZ157" s="3"/>
      <c r="HQ157" s="3"/>
    </row>
    <row r="158" spans="208:225" ht="12.75">
      <c r="GZ158" s="3"/>
      <c r="HQ158" s="3"/>
    </row>
    <row r="159" spans="208:225" ht="12.75">
      <c r="GZ159" s="3"/>
      <c r="HQ159" s="3"/>
    </row>
    <row r="160" spans="208:225" ht="12.75">
      <c r="GZ160" s="3"/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ht="12.75">
      <c r="HQ706" s="3"/>
    </row>
    <row r="707" ht="12.75">
      <c r="HQ707" s="3"/>
    </row>
    <row r="708" ht="12.75">
      <c r="HQ708" s="3"/>
    </row>
    <row r="709" ht="12.75"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spans="221:225" ht="12.75">
      <c r="HM847" s="71"/>
      <c r="HQ847" s="3"/>
    </row>
    <row r="848" spans="221:225" ht="12.75">
      <c r="HM848" s="71"/>
      <c r="HQ848" s="3"/>
    </row>
    <row r="849" spans="221:225" ht="12.75">
      <c r="HM849" s="71"/>
      <c r="HQ849" s="3"/>
    </row>
    <row r="850" spans="221:225" ht="12.75">
      <c r="HM850" s="71"/>
      <c r="HQ850" s="3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  <row r="2393" ht="12.75">
      <c r="HM2393" s="71"/>
    </row>
    <row r="2394" ht="12.75">
      <c r="HM2394" s="71"/>
    </row>
    <row r="2395" ht="12.75">
      <c r="HM2395" s="71"/>
    </row>
    <row r="2396" ht="12.75">
      <c r="HM2396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B140"/>
  <sheetViews>
    <sheetView tabSelected="1" zoomScalePageLayoutView="0" workbookViewId="0" topLeftCell="A1">
      <pane xSplit="5" ySplit="8" topLeftCell="HL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N130" sqref="HN130:HP130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40.125" style="76" customWidth="1"/>
    <col min="5" max="5" width="11.00390625" style="76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51" width="9.125" style="76" customWidth="1"/>
    <col min="152" max="152" width="9.125" style="298" customWidth="1"/>
    <col min="153" max="168" width="9.125" style="76" customWidth="1"/>
    <col min="169" max="169" width="9.125" style="298" customWidth="1"/>
    <col min="170" max="176" width="9.125" style="76" customWidth="1"/>
    <col min="177" max="177" width="9.00390625" style="76" customWidth="1"/>
    <col min="178" max="186" width="9.125" style="76" customWidth="1"/>
    <col min="187" max="190" width="9.125" style="235" customWidth="1"/>
    <col min="191" max="202" width="9.125" style="76" customWidth="1"/>
    <col min="203" max="203" width="9.125" style="291" customWidth="1"/>
    <col min="204" max="212" width="9.125" style="76" customWidth="1"/>
    <col min="213" max="213" width="9.125" style="309" customWidth="1"/>
    <col min="214" max="225" width="9.125" style="76" customWidth="1"/>
    <col min="226" max="226" width="9.125" style="122" customWidth="1"/>
    <col min="227" max="16384" width="9.125" style="76" customWidth="1"/>
  </cols>
  <sheetData>
    <row r="2" spans="1:6" ht="18" customHeight="1">
      <c r="A2" s="21" t="s">
        <v>205</v>
      </c>
      <c r="D2" s="85" t="s">
        <v>3</v>
      </c>
      <c r="E2" s="75"/>
      <c r="F2" s="76"/>
    </row>
    <row r="3" spans="1:226" s="235" customFormat="1" ht="15" customHeight="1">
      <c r="A3" s="239" t="s">
        <v>206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EV3" s="299"/>
      <c r="FM3" s="299"/>
      <c r="GU3" s="285"/>
      <c r="HE3" s="310"/>
      <c r="HR3" s="238"/>
    </row>
    <row r="4" spans="1:226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297"/>
      <c r="EV4" s="297"/>
      <c r="FM4" s="297"/>
      <c r="GU4" s="285"/>
      <c r="HE4" s="310"/>
      <c r="HR4" s="238"/>
    </row>
    <row r="5" spans="1:236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336</v>
      </c>
      <c r="L5" s="240" t="s">
        <v>337</v>
      </c>
      <c r="M5" s="240" t="s">
        <v>338</v>
      </c>
      <c r="N5" s="240" t="s">
        <v>339</v>
      </c>
      <c r="O5" s="240" t="s">
        <v>340</v>
      </c>
      <c r="P5" s="240" t="s">
        <v>341</v>
      </c>
      <c r="Q5" s="240" t="s">
        <v>342</v>
      </c>
      <c r="R5" s="240" t="s">
        <v>343</v>
      </c>
      <c r="S5" s="240" t="s">
        <v>344</v>
      </c>
      <c r="T5" s="240" t="s">
        <v>345</v>
      </c>
      <c r="U5" s="241" t="s">
        <v>346</v>
      </c>
      <c r="V5" s="241" t="s">
        <v>347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336</v>
      </c>
      <c r="AD5" s="240" t="s">
        <v>337</v>
      </c>
      <c r="AE5" s="240" t="s">
        <v>338</v>
      </c>
      <c r="AF5" s="240" t="s">
        <v>339</v>
      </c>
      <c r="AG5" s="240" t="s">
        <v>340</v>
      </c>
      <c r="AH5" s="240" t="s">
        <v>341</v>
      </c>
      <c r="AI5" s="240" t="s">
        <v>342</v>
      </c>
      <c r="AJ5" s="240" t="s">
        <v>343</v>
      </c>
      <c r="AK5" s="240" t="s">
        <v>344</v>
      </c>
      <c r="AL5" s="240" t="s">
        <v>345</v>
      </c>
      <c r="AM5" s="240" t="s">
        <v>346</v>
      </c>
      <c r="AN5" s="241" t="s">
        <v>347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336</v>
      </c>
      <c r="AV5" s="240" t="s">
        <v>337</v>
      </c>
      <c r="AW5" s="240" t="s">
        <v>338</v>
      </c>
      <c r="AX5" s="240" t="s">
        <v>339</v>
      </c>
      <c r="AY5" s="240" t="s">
        <v>340</v>
      </c>
      <c r="AZ5" s="240" t="s">
        <v>341</v>
      </c>
      <c r="BA5" s="240" t="s">
        <v>342</v>
      </c>
      <c r="BB5" s="240" t="s">
        <v>343</v>
      </c>
      <c r="BC5" s="240" t="s">
        <v>344</v>
      </c>
      <c r="BD5" s="240" t="s">
        <v>345</v>
      </c>
      <c r="BE5" s="240" t="s">
        <v>346</v>
      </c>
      <c r="BF5" s="241" t="s">
        <v>347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336</v>
      </c>
      <c r="BN5" s="240" t="s">
        <v>337</v>
      </c>
      <c r="BO5" s="240" t="s">
        <v>338</v>
      </c>
      <c r="BP5" s="240" t="s">
        <v>339</v>
      </c>
      <c r="BQ5" s="240" t="s">
        <v>340</v>
      </c>
      <c r="BR5" s="240" t="s">
        <v>341</v>
      </c>
      <c r="BS5" s="240" t="s">
        <v>342</v>
      </c>
      <c r="BT5" s="240" t="s">
        <v>343</v>
      </c>
      <c r="BU5" s="240" t="s">
        <v>344</v>
      </c>
      <c r="BV5" s="240" t="s">
        <v>345</v>
      </c>
      <c r="BW5" s="240" t="s">
        <v>346</v>
      </c>
      <c r="BX5" s="241" t="s">
        <v>347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336</v>
      </c>
      <c r="CF5" s="240" t="s">
        <v>337</v>
      </c>
      <c r="CG5" s="240" t="s">
        <v>338</v>
      </c>
      <c r="CH5" s="240" t="s">
        <v>339</v>
      </c>
      <c r="CI5" s="240" t="s">
        <v>340</v>
      </c>
      <c r="CJ5" s="240" t="s">
        <v>341</v>
      </c>
      <c r="CK5" s="240" t="s">
        <v>342</v>
      </c>
      <c r="CL5" s="240" t="s">
        <v>343</v>
      </c>
      <c r="CM5" s="240" t="s">
        <v>344</v>
      </c>
      <c r="CN5" s="240" t="s">
        <v>345</v>
      </c>
      <c r="CO5" s="240" t="s">
        <v>346</v>
      </c>
      <c r="CP5" s="241" t="s">
        <v>347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336</v>
      </c>
      <c r="CY5" s="240" t="s">
        <v>337</v>
      </c>
      <c r="CZ5" s="240" t="s">
        <v>338</v>
      </c>
      <c r="DA5" s="240" t="s">
        <v>339</v>
      </c>
      <c r="DB5" s="240" t="s">
        <v>340</v>
      </c>
      <c r="DC5" s="240" t="s">
        <v>341</v>
      </c>
      <c r="DD5" s="240" t="s">
        <v>342</v>
      </c>
      <c r="DE5" s="240" t="s">
        <v>343</v>
      </c>
      <c r="DF5" s="240" t="s">
        <v>344</v>
      </c>
      <c r="DG5" s="240" t="s">
        <v>345</v>
      </c>
      <c r="DH5" s="240" t="s">
        <v>346</v>
      </c>
      <c r="DI5" s="241" t="s">
        <v>347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336</v>
      </c>
      <c r="DR5" s="240" t="s">
        <v>337</v>
      </c>
      <c r="DS5" s="240" t="s">
        <v>338</v>
      </c>
      <c r="DT5" s="240" t="s">
        <v>339</v>
      </c>
      <c r="DU5" s="240" t="s">
        <v>340</v>
      </c>
      <c r="DV5" s="240" t="s">
        <v>341</v>
      </c>
      <c r="DW5" s="240" t="s">
        <v>342</v>
      </c>
      <c r="DX5" s="240" t="s">
        <v>343</v>
      </c>
      <c r="DY5" s="240" t="s">
        <v>344</v>
      </c>
      <c r="DZ5" s="240" t="s">
        <v>345</v>
      </c>
      <c r="EA5" s="240" t="s">
        <v>346</v>
      </c>
      <c r="EB5" s="241" t="s">
        <v>347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336</v>
      </c>
      <c r="EJ5" s="240" t="s">
        <v>337</v>
      </c>
      <c r="EK5" s="240" t="s">
        <v>338</v>
      </c>
      <c r="EL5" s="240" t="s">
        <v>339</v>
      </c>
      <c r="EM5" s="240" t="s">
        <v>340</v>
      </c>
      <c r="EN5" s="240" t="s">
        <v>341</v>
      </c>
      <c r="EO5" s="240" t="s">
        <v>342</v>
      </c>
      <c r="EP5" s="240" t="s">
        <v>343</v>
      </c>
      <c r="EQ5" s="240" t="s">
        <v>344</v>
      </c>
      <c r="ER5" s="240" t="s">
        <v>345</v>
      </c>
      <c r="ES5" s="240" t="s">
        <v>346</v>
      </c>
      <c r="ET5" s="241" t="s">
        <v>347</v>
      </c>
      <c r="EU5" s="258"/>
      <c r="EV5" s="297"/>
      <c r="EW5" s="240" t="s">
        <v>11</v>
      </c>
      <c r="EX5" s="240" t="s">
        <v>12</v>
      </c>
      <c r="EY5" s="240" t="s">
        <v>13</v>
      </c>
      <c r="EZ5" s="240" t="s">
        <v>14</v>
      </c>
      <c r="FA5" s="240" t="s">
        <v>336</v>
      </c>
      <c r="FB5" s="240" t="s">
        <v>337</v>
      </c>
      <c r="FC5" s="240" t="s">
        <v>338</v>
      </c>
      <c r="FD5" s="240" t="s">
        <v>339</v>
      </c>
      <c r="FE5" s="240" t="s">
        <v>340</v>
      </c>
      <c r="FF5" s="240" t="s">
        <v>341</v>
      </c>
      <c r="FG5" s="240" t="s">
        <v>342</v>
      </c>
      <c r="FH5" s="240" t="s">
        <v>343</v>
      </c>
      <c r="FI5" s="240" t="s">
        <v>344</v>
      </c>
      <c r="FJ5" s="240" t="s">
        <v>345</v>
      </c>
      <c r="FK5" s="240" t="s">
        <v>346</v>
      </c>
      <c r="FL5" s="241" t="s">
        <v>347</v>
      </c>
      <c r="FM5" s="297"/>
      <c r="FN5" s="240" t="s">
        <v>11</v>
      </c>
      <c r="FO5" s="240" t="s">
        <v>12</v>
      </c>
      <c r="FP5" s="240" t="s">
        <v>13</v>
      </c>
      <c r="FQ5" s="240" t="s">
        <v>14</v>
      </c>
      <c r="FR5" s="240" t="s">
        <v>336</v>
      </c>
      <c r="FS5" s="240" t="s">
        <v>337</v>
      </c>
      <c r="FT5" s="240" t="s">
        <v>338</v>
      </c>
      <c r="FU5" s="240" t="s">
        <v>339</v>
      </c>
      <c r="FV5" s="240" t="s">
        <v>340</v>
      </c>
      <c r="FW5" s="240" t="s">
        <v>341</v>
      </c>
      <c r="FX5" s="240" t="s">
        <v>342</v>
      </c>
      <c r="FY5" s="240" t="s">
        <v>343</v>
      </c>
      <c r="FZ5" s="240" t="s">
        <v>344</v>
      </c>
      <c r="GA5" s="240" t="s">
        <v>345</v>
      </c>
      <c r="GB5" s="240" t="s">
        <v>346</v>
      </c>
      <c r="GC5" s="241" t="s">
        <v>347</v>
      </c>
      <c r="GE5" s="284" t="s">
        <v>11</v>
      </c>
      <c r="GF5" s="284" t="s">
        <v>12</v>
      </c>
      <c r="GG5" s="284" t="s">
        <v>13</v>
      </c>
      <c r="GH5" s="284" t="s">
        <v>14</v>
      </c>
      <c r="GI5" s="240" t="s">
        <v>336</v>
      </c>
      <c r="GJ5" s="240" t="s">
        <v>337</v>
      </c>
      <c r="GK5" s="240" t="s">
        <v>338</v>
      </c>
      <c r="GL5" s="240" t="s">
        <v>339</v>
      </c>
      <c r="GM5" s="240" t="s">
        <v>340</v>
      </c>
      <c r="GN5" s="240" t="s">
        <v>341</v>
      </c>
      <c r="GO5" s="240" t="s">
        <v>342</v>
      </c>
      <c r="GP5" s="240" t="s">
        <v>343</v>
      </c>
      <c r="GQ5" s="240" t="s">
        <v>344</v>
      </c>
      <c r="GR5" s="240" t="s">
        <v>345</v>
      </c>
      <c r="GS5" s="240" t="s">
        <v>346</v>
      </c>
      <c r="GT5" s="241" t="s">
        <v>347</v>
      </c>
      <c r="GU5" s="285"/>
      <c r="GV5" s="240" t="s">
        <v>11</v>
      </c>
      <c r="GW5" s="240" t="s">
        <v>12</v>
      </c>
      <c r="GX5" s="240" t="s">
        <v>13</v>
      </c>
      <c r="GY5" s="240" t="s">
        <v>14</v>
      </c>
      <c r="GZ5" s="240" t="s">
        <v>336</v>
      </c>
      <c r="HA5" s="240" t="s">
        <v>337</v>
      </c>
      <c r="HB5" s="240" t="s">
        <v>338</v>
      </c>
      <c r="HC5" s="306" t="s">
        <v>339</v>
      </c>
      <c r="HD5" s="306" t="s">
        <v>340</v>
      </c>
      <c r="HE5" s="306" t="s">
        <v>341</v>
      </c>
      <c r="HF5" s="240" t="s">
        <v>342</v>
      </c>
      <c r="HG5" s="240" t="s">
        <v>343</v>
      </c>
      <c r="HH5" s="240" t="s">
        <v>344</v>
      </c>
      <c r="HI5" s="240" t="s">
        <v>345</v>
      </c>
      <c r="HJ5" s="240" t="s">
        <v>346</v>
      </c>
      <c r="HK5" s="240" t="s">
        <v>347</v>
      </c>
      <c r="HM5" s="240" t="s">
        <v>11</v>
      </c>
      <c r="HN5" s="240" t="s">
        <v>12</v>
      </c>
      <c r="HO5" s="240" t="s">
        <v>13</v>
      </c>
      <c r="HP5" s="240" t="s">
        <v>14</v>
      </c>
      <c r="HQ5" s="240" t="s">
        <v>336</v>
      </c>
      <c r="HR5" s="240" t="s">
        <v>337</v>
      </c>
      <c r="HS5" s="240" t="s">
        <v>338</v>
      </c>
      <c r="HT5" s="306" t="s">
        <v>339</v>
      </c>
      <c r="HU5" s="306" t="s">
        <v>340</v>
      </c>
      <c r="HV5" s="306" t="s">
        <v>341</v>
      </c>
      <c r="HW5" s="240" t="s">
        <v>342</v>
      </c>
      <c r="HX5" s="240" t="s">
        <v>343</v>
      </c>
      <c r="HY5" s="240" t="s">
        <v>344</v>
      </c>
      <c r="HZ5" s="240" t="s">
        <v>345</v>
      </c>
      <c r="IA5" s="240" t="s">
        <v>346</v>
      </c>
      <c r="IB5" s="240" t="s">
        <v>347</v>
      </c>
    </row>
    <row r="6" spans="1:230" s="235" customFormat="1" ht="15" customHeight="1" thickBot="1">
      <c r="A6" s="234"/>
      <c r="D6" s="19"/>
      <c r="E6" s="236"/>
      <c r="R6" s="236"/>
      <c r="X6" s="237"/>
      <c r="AC6" s="238"/>
      <c r="AG6" s="238"/>
      <c r="AH6" s="238"/>
      <c r="BH6" s="251"/>
      <c r="CS6" s="263"/>
      <c r="ED6" s="238"/>
      <c r="EV6" s="299"/>
      <c r="FM6" s="299"/>
      <c r="GE6" s="285"/>
      <c r="GF6" s="285"/>
      <c r="GG6" s="285"/>
      <c r="GH6" s="285"/>
      <c r="GU6" s="285"/>
      <c r="HE6" s="310"/>
      <c r="HR6" s="238"/>
      <c r="HV6" s="310"/>
    </row>
    <row r="7" spans="2:231" s="132" customFormat="1" ht="18" customHeight="1">
      <c r="B7" s="134" t="s">
        <v>207</v>
      </c>
      <c r="C7" s="134"/>
      <c r="D7" s="129"/>
      <c r="E7" s="134"/>
      <c r="F7" s="127"/>
      <c r="G7" s="130"/>
      <c r="H7" s="131"/>
      <c r="I7" s="131"/>
      <c r="J7" s="131"/>
      <c r="K7" s="318">
        <v>2008</v>
      </c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223"/>
      <c r="X7" s="128"/>
      <c r="Y7" s="130"/>
      <c r="Z7" s="131"/>
      <c r="AA7" s="131"/>
      <c r="AB7" s="131"/>
      <c r="AC7" s="318">
        <v>2009</v>
      </c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223"/>
      <c r="AP7" s="128"/>
      <c r="AQ7" s="130"/>
      <c r="AR7" s="131"/>
      <c r="AS7" s="131"/>
      <c r="AT7" s="131"/>
      <c r="AU7" s="318">
        <v>2010</v>
      </c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223"/>
      <c r="BH7" s="253"/>
      <c r="BI7" s="227"/>
      <c r="BJ7" s="227"/>
      <c r="BK7" s="227"/>
      <c r="BL7" s="227"/>
      <c r="BM7" s="318">
        <v>2011</v>
      </c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248"/>
      <c r="BZ7" s="248"/>
      <c r="CA7" s="227"/>
      <c r="CB7" s="227"/>
      <c r="CC7" s="227"/>
      <c r="CD7" s="227"/>
      <c r="CE7" s="318">
        <v>2012</v>
      </c>
      <c r="CF7" s="320"/>
      <c r="CG7" s="320"/>
      <c r="CH7" s="320"/>
      <c r="CI7" s="320"/>
      <c r="CJ7" s="320"/>
      <c r="CK7" s="320"/>
      <c r="CS7" s="265"/>
      <c r="CT7" s="227"/>
      <c r="CU7" s="227"/>
      <c r="CV7" s="227"/>
      <c r="CW7" s="227"/>
      <c r="CX7" s="318">
        <v>2013</v>
      </c>
      <c r="CY7" s="320"/>
      <c r="CZ7" s="320"/>
      <c r="DA7" s="320"/>
      <c r="DB7" s="320"/>
      <c r="DC7" s="320"/>
      <c r="DD7" s="320"/>
      <c r="DM7" s="227"/>
      <c r="DN7" s="227"/>
      <c r="DO7" s="227"/>
      <c r="DP7" s="227"/>
      <c r="DQ7" s="318">
        <v>2014</v>
      </c>
      <c r="DR7" s="320"/>
      <c r="DS7" s="320"/>
      <c r="DT7" s="320"/>
      <c r="DU7" s="320"/>
      <c r="DV7" s="320"/>
      <c r="DW7" s="320"/>
      <c r="ED7" s="277"/>
      <c r="EE7" s="227"/>
      <c r="EF7" s="227"/>
      <c r="EG7" s="227"/>
      <c r="EH7" s="227"/>
      <c r="EI7" s="318">
        <v>2015</v>
      </c>
      <c r="EJ7" s="320"/>
      <c r="EK7" s="320"/>
      <c r="EL7" s="320"/>
      <c r="EM7" s="320"/>
      <c r="EN7" s="320"/>
      <c r="EO7" s="320"/>
      <c r="EV7" s="300"/>
      <c r="EW7" s="227"/>
      <c r="EX7" s="227"/>
      <c r="EY7" s="227"/>
      <c r="EZ7" s="227"/>
      <c r="FA7" s="318">
        <v>2016</v>
      </c>
      <c r="FB7" s="320"/>
      <c r="FC7" s="320"/>
      <c r="FD7" s="320"/>
      <c r="FE7" s="320"/>
      <c r="FF7" s="320"/>
      <c r="FG7" s="320"/>
      <c r="FM7" s="300"/>
      <c r="FN7" s="227"/>
      <c r="FO7" s="227"/>
      <c r="FP7" s="227"/>
      <c r="FQ7" s="227"/>
      <c r="FR7" s="318">
        <v>2017</v>
      </c>
      <c r="FS7" s="320"/>
      <c r="FT7" s="320"/>
      <c r="FU7" s="320"/>
      <c r="FV7" s="320"/>
      <c r="FW7" s="320"/>
      <c r="FX7" s="320"/>
      <c r="GE7" s="286"/>
      <c r="GF7" s="286"/>
      <c r="GG7" s="286"/>
      <c r="GH7" s="286"/>
      <c r="GI7" s="318">
        <v>2018</v>
      </c>
      <c r="GJ7" s="320"/>
      <c r="GK7" s="320"/>
      <c r="GL7" s="320"/>
      <c r="GM7" s="320"/>
      <c r="GN7" s="320"/>
      <c r="GO7" s="320"/>
      <c r="GU7" s="292"/>
      <c r="GV7" s="227"/>
      <c r="GW7" s="227"/>
      <c r="GX7" s="227"/>
      <c r="GY7" s="227"/>
      <c r="GZ7" s="318">
        <v>2019</v>
      </c>
      <c r="HA7" s="320"/>
      <c r="HB7" s="320"/>
      <c r="HC7" s="320"/>
      <c r="HD7" s="320"/>
      <c r="HE7" s="320"/>
      <c r="HF7" s="320"/>
      <c r="HM7" s="227"/>
      <c r="HN7" s="227"/>
      <c r="HO7" s="227"/>
      <c r="HP7" s="227"/>
      <c r="HQ7" s="318">
        <v>2020</v>
      </c>
      <c r="HR7" s="320"/>
      <c r="HS7" s="320"/>
      <c r="HT7" s="320"/>
      <c r="HU7" s="320"/>
      <c r="HV7" s="320"/>
      <c r="HW7" s="320"/>
    </row>
    <row r="8" spans="2:236" s="133" customFormat="1" ht="18" customHeight="1" thickBot="1">
      <c r="B8" s="135" t="s">
        <v>208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U8" s="247"/>
      <c r="EV8" s="297">
        <v>2016</v>
      </c>
      <c r="EW8" s="79" t="s">
        <v>11</v>
      </c>
      <c r="EX8" s="79" t="s">
        <v>12</v>
      </c>
      <c r="EY8" s="79" t="s">
        <v>13</v>
      </c>
      <c r="EZ8" s="79" t="s">
        <v>14</v>
      </c>
      <c r="FA8" s="79" t="s">
        <v>15</v>
      </c>
      <c r="FB8" s="79" t="s">
        <v>16</v>
      </c>
      <c r="FC8" s="79" t="s">
        <v>17</v>
      </c>
      <c r="FD8" s="247" t="s">
        <v>18</v>
      </c>
      <c r="FE8" s="247" t="s">
        <v>19</v>
      </c>
      <c r="FF8" s="247" t="s">
        <v>20</v>
      </c>
      <c r="FG8" s="247" t="s">
        <v>21</v>
      </c>
      <c r="FH8" s="247" t="s">
        <v>22</v>
      </c>
      <c r="FI8" s="247" t="s">
        <v>23</v>
      </c>
      <c r="FJ8" s="247" t="s">
        <v>24</v>
      </c>
      <c r="FK8" s="247" t="s">
        <v>25</v>
      </c>
      <c r="FL8" s="247" t="s">
        <v>26</v>
      </c>
      <c r="FM8" s="297">
        <v>2017</v>
      </c>
      <c r="FN8" s="79" t="s">
        <v>11</v>
      </c>
      <c r="FO8" s="79" t="s">
        <v>12</v>
      </c>
      <c r="FP8" s="79" t="s">
        <v>13</v>
      </c>
      <c r="FQ8" s="79" t="s">
        <v>14</v>
      </c>
      <c r="FR8" s="79" t="s">
        <v>15</v>
      </c>
      <c r="FS8" s="79" t="s">
        <v>16</v>
      </c>
      <c r="FT8" s="79" t="s">
        <v>17</v>
      </c>
      <c r="FU8" s="247" t="s">
        <v>18</v>
      </c>
      <c r="FV8" s="247" t="s">
        <v>19</v>
      </c>
      <c r="FW8" s="247" t="s">
        <v>20</v>
      </c>
      <c r="FX8" s="247" t="s">
        <v>21</v>
      </c>
      <c r="FY8" s="247" t="s">
        <v>22</v>
      </c>
      <c r="FZ8" s="247" t="s">
        <v>23</v>
      </c>
      <c r="GA8" s="247" t="s">
        <v>24</v>
      </c>
      <c r="GB8" s="247" t="s">
        <v>25</v>
      </c>
      <c r="GC8" s="247" t="s">
        <v>26</v>
      </c>
      <c r="GE8" s="287" t="s">
        <v>11</v>
      </c>
      <c r="GF8" s="287" t="s">
        <v>12</v>
      </c>
      <c r="GG8" s="287" t="s">
        <v>13</v>
      </c>
      <c r="GH8" s="287" t="s">
        <v>14</v>
      </c>
      <c r="GI8" s="79" t="s">
        <v>15</v>
      </c>
      <c r="GJ8" s="79" t="s">
        <v>16</v>
      </c>
      <c r="GK8" s="79" t="s">
        <v>17</v>
      </c>
      <c r="GL8" s="247" t="s">
        <v>18</v>
      </c>
      <c r="GM8" s="247" t="s">
        <v>19</v>
      </c>
      <c r="GN8" s="247" t="s">
        <v>20</v>
      </c>
      <c r="GO8" s="247" t="s">
        <v>21</v>
      </c>
      <c r="GP8" s="247" t="s">
        <v>22</v>
      </c>
      <c r="GQ8" s="247" t="s">
        <v>23</v>
      </c>
      <c r="GR8" s="247" t="s">
        <v>24</v>
      </c>
      <c r="GS8" s="247" t="s">
        <v>25</v>
      </c>
      <c r="GT8" s="247" t="s">
        <v>26</v>
      </c>
      <c r="GU8" s="293"/>
      <c r="GV8" s="79" t="s">
        <v>11</v>
      </c>
      <c r="GW8" s="79" t="s">
        <v>12</v>
      </c>
      <c r="GX8" s="79" t="s">
        <v>13</v>
      </c>
      <c r="GY8" s="79" t="s">
        <v>14</v>
      </c>
      <c r="GZ8" s="79" t="s">
        <v>15</v>
      </c>
      <c r="HA8" s="79" t="s">
        <v>16</v>
      </c>
      <c r="HB8" s="79" t="s">
        <v>17</v>
      </c>
      <c r="HC8" s="247" t="s">
        <v>18</v>
      </c>
      <c r="HD8" s="247" t="s">
        <v>19</v>
      </c>
      <c r="HE8" s="311" t="s">
        <v>20</v>
      </c>
      <c r="HF8" s="247" t="s">
        <v>21</v>
      </c>
      <c r="HG8" s="247" t="s">
        <v>22</v>
      </c>
      <c r="HH8" s="247" t="s">
        <v>23</v>
      </c>
      <c r="HI8" s="247" t="s">
        <v>24</v>
      </c>
      <c r="HJ8" s="247" t="s">
        <v>25</v>
      </c>
      <c r="HK8" s="247" t="s">
        <v>26</v>
      </c>
      <c r="HM8" s="79" t="s">
        <v>11</v>
      </c>
      <c r="HN8" s="79" t="s">
        <v>12</v>
      </c>
      <c r="HO8" s="79" t="s">
        <v>13</v>
      </c>
      <c r="HP8" s="79" t="s">
        <v>14</v>
      </c>
      <c r="HQ8" s="79" t="s">
        <v>15</v>
      </c>
      <c r="HR8" s="124" t="s">
        <v>16</v>
      </c>
      <c r="HS8" s="79" t="s">
        <v>17</v>
      </c>
      <c r="HT8" s="247" t="s">
        <v>18</v>
      </c>
      <c r="HU8" s="247" t="s">
        <v>19</v>
      </c>
      <c r="HV8" s="311" t="s">
        <v>20</v>
      </c>
      <c r="HW8" s="247" t="s">
        <v>21</v>
      </c>
      <c r="HX8" s="247" t="s">
        <v>22</v>
      </c>
      <c r="HY8" s="247" t="s">
        <v>23</v>
      </c>
      <c r="HZ8" s="247" t="s">
        <v>24</v>
      </c>
      <c r="IA8" s="247" t="s">
        <v>25</v>
      </c>
      <c r="IB8" s="247" t="s">
        <v>26</v>
      </c>
    </row>
    <row r="9" spans="4:236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EV9" s="301"/>
      <c r="FM9" s="301"/>
      <c r="GE9" s="288"/>
      <c r="GF9" s="288"/>
      <c r="GG9" s="288"/>
      <c r="GH9" s="288"/>
      <c r="GU9" s="294"/>
      <c r="HC9" s="84"/>
      <c r="HD9" s="84"/>
      <c r="HE9" s="84"/>
      <c r="HF9" s="84"/>
      <c r="HG9" s="84"/>
      <c r="HH9" s="84"/>
      <c r="HI9" s="84"/>
      <c r="HJ9" s="84"/>
      <c r="HK9" s="84"/>
      <c r="HR9" s="125"/>
      <c r="HT9" s="84"/>
      <c r="HU9" s="84"/>
      <c r="HV9" s="84"/>
      <c r="HW9" s="84"/>
      <c r="HX9" s="84"/>
      <c r="HY9" s="84"/>
      <c r="HZ9" s="84"/>
      <c r="IA9" s="84"/>
      <c r="IB9" s="84"/>
    </row>
    <row r="10" spans="1:226" s="84" customFormat="1" ht="12">
      <c r="A10" s="72" t="s">
        <v>209</v>
      </c>
      <c r="D10" s="72" t="s">
        <v>74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EV10" s="302"/>
      <c r="FM10" s="302"/>
      <c r="GE10" s="289"/>
      <c r="GF10" s="289"/>
      <c r="GG10" s="289"/>
      <c r="GH10" s="289"/>
      <c r="GU10" s="295"/>
      <c r="HR10" s="126"/>
    </row>
    <row r="11" spans="1:226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EV11" s="302"/>
      <c r="FM11" s="302"/>
      <c r="GE11" s="289"/>
      <c r="GF11" s="289"/>
      <c r="GG11" s="289"/>
      <c r="GH11" s="289"/>
      <c r="GU11" s="295"/>
      <c r="HR11" s="126"/>
    </row>
    <row r="12" spans="1:226" s="84" customFormat="1" ht="22.5" customHeight="1">
      <c r="A12" s="231" t="s">
        <v>210</v>
      </c>
      <c r="D12" s="190" t="s">
        <v>180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8"/>
      <c r="EV12" s="302"/>
      <c r="FM12" s="302"/>
      <c r="GE12" s="289"/>
      <c r="GF12" s="289"/>
      <c r="GG12" s="289"/>
      <c r="GH12" s="289"/>
      <c r="GU12" s="295"/>
      <c r="HR12" s="126"/>
    </row>
    <row r="13" spans="1:236" s="84" customFormat="1" ht="17.25" customHeight="1">
      <c r="A13" s="189" t="s">
        <v>211</v>
      </c>
      <c r="B13" s="175" t="s">
        <v>212</v>
      </c>
      <c r="C13" s="175" t="s">
        <v>212</v>
      </c>
      <c r="D13" s="189" t="s">
        <v>56</v>
      </c>
      <c r="E13" s="175" t="s">
        <v>30</v>
      </c>
      <c r="F13" s="213">
        <v>491.8</v>
      </c>
      <c r="G13" s="10">
        <v>66.9</v>
      </c>
      <c r="H13" s="10">
        <v>47.5</v>
      </c>
      <c r="I13" s="10">
        <v>145.3</v>
      </c>
      <c r="J13" s="10"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v>75.6</v>
      </c>
      <c r="Z13" s="10">
        <v>48.2</v>
      </c>
      <c r="AA13" s="10"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v>98.3</v>
      </c>
      <c r="AR13" s="10">
        <v>45.3</v>
      </c>
      <c r="AS13" s="10">
        <v>147.8</v>
      </c>
      <c r="AT13" s="10"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v>197</v>
      </c>
      <c r="CU13" s="84">
        <v>189.5</v>
      </c>
      <c r="CV13" s="84">
        <v>377</v>
      </c>
      <c r="CW13" s="84"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v>1406.8</v>
      </c>
      <c r="DL13" s="260">
        <v>1811.9</v>
      </c>
      <c r="DM13" s="84">
        <v>284.5</v>
      </c>
      <c r="DN13" s="84">
        <v>267.8</v>
      </c>
      <c r="DO13" s="84">
        <v>508.9</v>
      </c>
      <c r="DP13" s="84"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v>422.3</v>
      </c>
      <c r="EF13" s="84">
        <v>291.4</v>
      </c>
      <c r="EG13" s="84">
        <v>503.1</v>
      </c>
      <c r="EH13" s="62"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302">
        <v>1851.3</v>
      </c>
      <c r="EW13" s="280">
        <v>355.5</v>
      </c>
      <c r="EX13" s="280">
        <v>231.2</v>
      </c>
      <c r="EY13" s="280">
        <v>385.3</v>
      </c>
      <c r="EZ13" s="280">
        <v>830.6</v>
      </c>
      <c r="FA13" s="281">
        <v>133.9</v>
      </c>
      <c r="FB13" s="281">
        <v>125.6</v>
      </c>
      <c r="FC13" s="281">
        <v>96</v>
      </c>
      <c r="FD13" s="281">
        <v>47.6</v>
      </c>
      <c r="FE13" s="281">
        <v>71.4</v>
      </c>
      <c r="FF13" s="281">
        <v>112.2</v>
      </c>
      <c r="FG13" s="281">
        <v>87.9</v>
      </c>
      <c r="FH13" s="281">
        <v>151.4</v>
      </c>
      <c r="FI13" s="281">
        <v>146</v>
      </c>
      <c r="FJ13" s="281">
        <v>202.5</v>
      </c>
      <c r="FK13" s="281">
        <v>278.2</v>
      </c>
      <c r="FL13" s="281">
        <v>349.9</v>
      </c>
      <c r="FM13" s="302"/>
      <c r="FN13" s="280">
        <v>326.3</v>
      </c>
      <c r="FO13" s="280">
        <v>264.3</v>
      </c>
      <c r="FP13" s="280">
        <v>405.9</v>
      </c>
      <c r="FQ13" s="280">
        <v>845.1</v>
      </c>
      <c r="FR13" s="84">
        <v>145.9</v>
      </c>
      <c r="FS13" s="84">
        <v>69.5</v>
      </c>
      <c r="FT13" s="84">
        <v>110.9</v>
      </c>
      <c r="FU13" s="84">
        <v>81.2</v>
      </c>
      <c r="FV13" s="84">
        <v>56.2</v>
      </c>
      <c r="FW13" s="84">
        <v>126.9</v>
      </c>
      <c r="FX13" s="84">
        <v>80.6</v>
      </c>
      <c r="FY13" s="84">
        <v>102.3</v>
      </c>
      <c r="FZ13" s="62">
        <v>223</v>
      </c>
      <c r="GA13" s="84">
        <v>229.1</v>
      </c>
      <c r="GB13" s="84">
        <v>322.1</v>
      </c>
      <c r="GC13" s="84">
        <v>293.9</v>
      </c>
      <c r="GD13" s="280"/>
      <c r="GE13" s="290">
        <v>372.3</v>
      </c>
      <c r="GF13" s="290">
        <v>187.9</v>
      </c>
      <c r="GG13" s="290">
        <v>616.1</v>
      </c>
      <c r="GH13" s="290">
        <v>1130</v>
      </c>
      <c r="GI13" s="62">
        <v>149.2</v>
      </c>
      <c r="GJ13" s="62">
        <v>124.3</v>
      </c>
      <c r="GK13" s="62">
        <v>98.8</v>
      </c>
      <c r="GL13" s="62">
        <v>61.7</v>
      </c>
      <c r="GM13" s="62">
        <v>51</v>
      </c>
      <c r="GN13" s="62">
        <v>75.2</v>
      </c>
      <c r="GO13" s="62">
        <v>120.6</v>
      </c>
      <c r="GP13" s="62">
        <v>208.6</v>
      </c>
      <c r="GQ13" s="62">
        <v>286.9</v>
      </c>
      <c r="GR13" s="62">
        <v>300.5</v>
      </c>
      <c r="GS13" s="62">
        <v>415.3</v>
      </c>
      <c r="GT13" s="62">
        <v>414.2</v>
      </c>
      <c r="GU13" s="282"/>
      <c r="GV13" s="280">
        <v>469.5</v>
      </c>
      <c r="GW13" s="280">
        <v>216.1</v>
      </c>
      <c r="GX13" s="280">
        <v>547.7</v>
      </c>
      <c r="GY13" s="280">
        <v>1283.1</v>
      </c>
      <c r="GZ13" s="62">
        <v>205.1</v>
      </c>
      <c r="HA13" s="62">
        <v>165.4</v>
      </c>
      <c r="HB13" s="62">
        <v>99</v>
      </c>
      <c r="HC13" s="62">
        <v>65.7</v>
      </c>
      <c r="HD13" s="62">
        <v>31.5</v>
      </c>
      <c r="HE13" s="6">
        <v>118.9</v>
      </c>
      <c r="HF13" s="6">
        <v>144.2</v>
      </c>
      <c r="HG13" s="6">
        <v>152.1</v>
      </c>
      <c r="HH13" s="6">
        <v>251.4</v>
      </c>
      <c r="HI13" s="6">
        <v>337</v>
      </c>
      <c r="HJ13" s="6">
        <v>436</v>
      </c>
      <c r="HK13" s="6">
        <v>510.1</v>
      </c>
      <c r="HM13" s="280">
        <f>HQ13+HR13+HS13</f>
        <v>484.5</v>
      </c>
      <c r="HN13" s="280">
        <f>HT13+HU13+HV13</f>
        <v>227.8</v>
      </c>
      <c r="HO13" s="280">
        <f>HW13+HX13+HY13</f>
        <v>586.7</v>
      </c>
      <c r="HP13" s="280">
        <f>HZ13+IA13+IB13</f>
        <v>1189.4</v>
      </c>
      <c r="HQ13" s="62">
        <v>195.1</v>
      </c>
      <c r="HR13" s="74">
        <v>201.1</v>
      </c>
      <c r="HS13" s="74">
        <v>88.3</v>
      </c>
      <c r="HT13" s="62">
        <v>40.4</v>
      </c>
      <c r="HU13" s="62">
        <v>68.7</v>
      </c>
      <c r="HV13" s="6">
        <v>118.7</v>
      </c>
      <c r="HW13" s="6">
        <v>85</v>
      </c>
      <c r="HX13" s="6">
        <v>205.8</v>
      </c>
      <c r="HY13" s="6">
        <v>295.9</v>
      </c>
      <c r="HZ13" s="6">
        <v>405</v>
      </c>
      <c r="IA13" s="6">
        <v>323.5</v>
      </c>
      <c r="IB13" s="6">
        <v>460.9</v>
      </c>
    </row>
    <row r="14" spans="1:236" s="84" customFormat="1" ht="12">
      <c r="A14" s="63" t="s">
        <v>213</v>
      </c>
      <c r="B14" s="175" t="s">
        <v>212</v>
      </c>
      <c r="C14" s="175" t="s">
        <v>212</v>
      </c>
      <c r="D14" s="63" t="s">
        <v>54</v>
      </c>
      <c r="E14" s="176" t="s">
        <v>29</v>
      </c>
      <c r="F14" s="213">
        <v>71</v>
      </c>
      <c r="G14" s="10">
        <v>15.1</v>
      </c>
      <c r="H14" s="10">
        <v>17.3</v>
      </c>
      <c r="I14" s="10">
        <v>20.4</v>
      </c>
      <c r="J14" s="10"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v>77.3</v>
      </c>
      <c r="Y14" s="10">
        <v>16.8</v>
      </c>
      <c r="Z14" s="10">
        <v>18.2</v>
      </c>
      <c r="AA14" s="10">
        <v>18.9</v>
      </c>
      <c r="AB14" s="10"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v>16.6</v>
      </c>
      <c r="AR14" s="10">
        <v>25.2</v>
      </c>
      <c r="AS14" s="10">
        <v>19.9</v>
      </c>
      <c r="AT14" s="10"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v>83.5</v>
      </c>
      <c r="CT14" s="84">
        <v>18.9</v>
      </c>
      <c r="CU14" s="84">
        <v>19.9</v>
      </c>
      <c r="CV14" s="84">
        <v>23.3</v>
      </c>
      <c r="CW14" s="84"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v>83.5</v>
      </c>
      <c r="DK14" s="62"/>
      <c r="DL14" s="260">
        <v>82</v>
      </c>
      <c r="DM14" s="84">
        <v>17.9</v>
      </c>
      <c r="DN14" s="84">
        <v>18.6</v>
      </c>
      <c r="DO14" s="84">
        <v>18.7</v>
      </c>
      <c r="DP14" s="84"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v>17.4</v>
      </c>
      <c r="EF14" s="84">
        <v>23</v>
      </c>
      <c r="EG14" s="84">
        <v>36.6</v>
      </c>
      <c r="EH14" s="62"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302">
        <v>145.3</v>
      </c>
      <c r="EW14" s="280">
        <v>32.2</v>
      </c>
      <c r="EX14" s="280">
        <v>35.1</v>
      </c>
      <c r="EY14" s="280">
        <v>35.7</v>
      </c>
      <c r="EZ14" s="280">
        <v>37.5</v>
      </c>
      <c r="FA14" s="280">
        <v>12</v>
      </c>
      <c r="FB14" s="280">
        <v>10.6</v>
      </c>
      <c r="FC14" s="280">
        <v>9.6</v>
      </c>
      <c r="FD14" s="280">
        <v>9.7</v>
      </c>
      <c r="FE14" s="280">
        <v>16.8</v>
      </c>
      <c r="FF14" s="280">
        <v>8.6</v>
      </c>
      <c r="FG14" s="280">
        <v>13</v>
      </c>
      <c r="FH14" s="280">
        <v>9.7</v>
      </c>
      <c r="FI14" s="280">
        <v>13</v>
      </c>
      <c r="FJ14" s="280">
        <v>11.4</v>
      </c>
      <c r="FK14" s="280">
        <v>15.2</v>
      </c>
      <c r="FL14" s="280">
        <v>10.9</v>
      </c>
      <c r="FM14" s="302"/>
      <c r="FN14" s="280">
        <v>33.8</v>
      </c>
      <c r="FO14" s="280">
        <v>34.7</v>
      </c>
      <c r="FP14" s="280">
        <v>49.1</v>
      </c>
      <c r="FQ14" s="280">
        <v>52</v>
      </c>
      <c r="FR14" s="84">
        <v>12.1</v>
      </c>
      <c r="FS14" s="84">
        <v>7.8</v>
      </c>
      <c r="FT14" s="84">
        <v>13.9</v>
      </c>
      <c r="FU14" s="84">
        <v>9.5</v>
      </c>
      <c r="FV14" s="84">
        <v>11.3</v>
      </c>
      <c r="FW14" s="84">
        <v>13.9</v>
      </c>
      <c r="FX14" s="84">
        <v>15.9</v>
      </c>
      <c r="FY14" s="84">
        <v>17.2</v>
      </c>
      <c r="FZ14" s="84">
        <v>16</v>
      </c>
      <c r="GA14" s="84">
        <v>18.9</v>
      </c>
      <c r="GB14" s="84">
        <v>16.8</v>
      </c>
      <c r="GC14" s="84">
        <v>16.3</v>
      </c>
      <c r="GE14" s="290">
        <v>46.6</v>
      </c>
      <c r="GF14" s="290">
        <v>48.3</v>
      </c>
      <c r="GG14" s="290">
        <v>49.8</v>
      </c>
      <c r="GH14" s="290">
        <v>55.3</v>
      </c>
      <c r="GI14" s="62">
        <v>15.9</v>
      </c>
      <c r="GJ14" s="62">
        <v>15.6</v>
      </c>
      <c r="GK14" s="62">
        <v>15.1</v>
      </c>
      <c r="GL14" s="62">
        <v>15</v>
      </c>
      <c r="GM14" s="62">
        <v>17.1</v>
      </c>
      <c r="GN14" s="62">
        <v>16.2</v>
      </c>
      <c r="GO14" s="62">
        <v>15.5</v>
      </c>
      <c r="GP14" s="62">
        <v>16.6</v>
      </c>
      <c r="GQ14" s="62">
        <v>17.7</v>
      </c>
      <c r="GR14" s="62">
        <v>20.1</v>
      </c>
      <c r="GS14" s="62">
        <v>18.4</v>
      </c>
      <c r="GT14" s="62">
        <v>16.8</v>
      </c>
      <c r="GU14" s="282"/>
      <c r="GV14" s="280">
        <v>55.2</v>
      </c>
      <c r="GW14" s="280">
        <v>53.5</v>
      </c>
      <c r="GX14" s="280">
        <v>57.5</v>
      </c>
      <c r="GY14" s="280">
        <v>70.6</v>
      </c>
      <c r="GZ14" s="62">
        <v>19.3</v>
      </c>
      <c r="HA14" s="62">
        <v>19.9</v>
      </c>
      <c r="HB14" s="62">
        <v>16</v>
      </c>
      <c r="HC14" s="62">
        <v>17.2</v>
      </c>
      <c r="HD14" s="6">
        <v>19</v>
      </c>
      <c r="HE14" s="6">
        <v>17.3</v>
      </c>
      <c r="HF14" s="6">
        <v>18.6</v>
      </c>
      <c r="HG14" s="6">
        <v>20.4</v>
      </c>
      <c r="HH14" s="6">
        <v>18.5</v>
      </c>
      <c r="HI14" s="6">
        <v>22.4</v>
      </c>
      <c r="HJ14" s="6">
        <v>21.3</v>
      </c>
      <c r="HK14" s="6">
        <v>26.9</v>
      </c>
      <c r="HM14" s="280">
        <f>HQ14+HR14+HS14</f>
        <v>71.3</v>
      </c>
      <c r="HN14" s="280">
        <f aca="true" t="shared" si="0" ref="HN14:HN77">HT14+HU14+HV14</f>
        <v>63</v>
      </c>
      <c r="HO14" s="280">
        <f aca="true" t="shared" si="1" ref="HO14:HO77">HW14+HX14+HY14</f>
        <v>53.5</v>
      </c>
      <c r="HP14" s="280">
        <f aca="true" t="shared" si="2" ref="HP14:HP77">HZ14+IA14+IB14</f>
        <v>52.4</v>
      </c>
      <c r="HQ14" s="280">
        <v>23.4</v>
      </c>
      <c r="HR14" s="280">
        <v>21.5</v>
      </c>
      <c r="HS14" s="280">
        <v>26.4</v>
      </c>
      <c r="HT14" s="62">
        <v>21.3</v>
      </c>
      <c r="HU14" s="6">
        <v>21.4</v>
      </c>
      <c r="HV14" s="6">
        <v>20.3</v>
      </c>
      <c r="HW14" s="6">
        <v>17.7</v>
      </c>
      <c r="HX14" s="6">
        <v>19</v>
      </c>
      <c r="HY14" s="6">
        <v>16.8</v>
      </c>
      <c r="HZ14" s="6">
        <v>17.1</v>
      </c>
      <c r="IA14" s="6">
        <v>15.5</v>
      </c>
      <c r="IB14" s="6">
        <v>19.8</v>
      </c>
    </row>
    <row r="15" spans="1:236" s="84" customFormat="1" ht="12">
      <c r="A15" s="189" t="s">
        <v>214</v>
      </c>
      <c r="B15" s="175" t="s">
        <v>215</v>
      </c>
      <c r="C15" s="175" t="s">
        <v>215</v>
      </c>
      <c r="D15" s="189" t="s">
        <v>55</v>
      </c>
      <c r="E15" s="177" t="s">
        <v>348</v>
      </c>
      <c r="F15" s="213">
        <v>17.4</v>
      </c>
      <c r="G15" s="10">
        <v>5.9</v>
      </c>
      <c r="H15" s="10">
        <v>3.8</v>
      </c>
      <c r="I15" s="10">
        <v>3.6</v>
      </c>
      <c r="J15" s="10"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v>15.4</v>
      </c>
      <c r="Y15" s="10">
        <v>3.4</v>
      </c>
      <c r="Z15" s="10">
        <v>3.2</v>
      </c>
      <c r="AA15" s="10">
        <v>4</v>
      </c>
      <c r="AB15" s="10"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v>5.9</v>
      </c>
      <c r="AR15" s="10">
        <v>4.3</v>
      </c>
      <c r="AS15" s="10">
        <v>4.5</v>
      </c>
      <c r="AT15" s="10"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v>32.5</v>
      </c>
      <c r="CT15" s="84">
        <v>8.5</v>
      </c>
      <c r="CU15" s="84">
        <v>7.7</v>
      </c>
      <c r="CV15" s="84">
        <v>7.8</v>
      </c>
      <c r="CW15" s="84"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v>32.5</v>
      </c>
      <c r="DL15" s="260">
        <v>32.5</v>
      </c>
      <c r="DM15" s="84">
        <v>9.4</v>
      </c>
      <c r="DN15" s="84">
        <v>6</v>
      </c>
      <c r="DO15" s="84">
        <v>7.2</v>
      </c>
      <c r="DP15" s="84"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v>10.8</v>
      </c>
      <c r="EF15" s="84">
        <v>6.5</v>
      </c>
      <c r="EG15" s="84">
        <v>4.9</v>
      </c>
      <c r="EH15" s="62"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302">
        <v>28.9</v>
      </c>
      <c r="EW15" s="280">
        <v>9.5</v>
      </c>
      <c r="EX15" s="280">
        <v>5.4</v>
      </c>
      <c r="EY15" s="280">
        <v>4.7</v>
      </c>
      <c r="EZ15" s="280">
        <v>9.3</v>
      </c>
      <c r="FA15" s="280">
        <v>3.6</v>
      </c>
      <c r="FB15" s="280">
        <v>3.1</v>
      </c>
      <c r="FC15" s="280">
        <v>2.8</v>
      </c>
      <c r="FD15" s="280">
        <v>2.5</v>
      </c>
      <c r="FE15" s="280">
        <v>1.7</v>
      </c>
      <c r="FF15" s="280">
        <v>1.2</v>
      </c>
      <c r="FG15" s="280">
        <v>1.1</v>
      </c>
      <c r="FH15" s="280">
        <v>1.6</v>
      </c>
      <c r="FI15" s="280">
        <v>2</v>
      </c>
      <c r="FJ15" s="280">
        <v>2.7</v>
      </c>
      <c r="FK15" s="280">
        <v>3.2</v>
      </c>
      <c r="FL15" s="280">
        <v>3.4</v>
      </c>
      <c r="FM15" s="302"/>
      <c r="FN15" s="280">
        <v>9.5</v>
      </c>
      <c r="FO15" s="280">
        <v>4.3</v>
      </c>
      <c r="FP15" s="280">
        <v>3.8</v>
      </c>
      <c r="FQ15" s="280">
        <v>7.7</v>
      </c>
      <c r="FR15" s="84">
        <v>3.4</v>
      </c>
      <c r="FS15" s="84">
        <v>2.9</v>
      </c>
      <c r="FT15" s="84">
        <v>3.2</v>
      </c>
      <c r="FU15" s="84">
        <v>2</v>
      </c>
      <c r="FV15" s="84">
        <v>1.2</v>
      </c>
      <c r="FW15" s="84">
        <v>1.1</v>
      </c>
      <c r="FX15" s="84">
        <v>1.1</v>
      </c>
      <c r="FY15" s="84">
        <v>1.2</v>
      </c>
      <c r="FZ15" s="84">
        <v>1.5</v>
      </c>
      <c r="GA15" s="84">
        <v>2.4</v>
      </c>
      <c r="GB15" s="84">
        <v>2.6</v>
      </c>
      <c r="GC15" s="84">
        <v>2.7</v>
      </c>
      <c r="GE15" s="290">
        <v>7.4</v>
      </c>
      <c r="GF15" s="290">
        <v>6.6</v>
      </c>
      <c r="GG15" s="290">
        <v>5.7</v>
      </c>
      <c r="GH15" s="290">
        <v>7.6</v>
      </c>
      <c r="GI15" s="62">
        <v>2.4</v>
      </c>
      <c r="GJ15" s="62">
        <v>2.6</v>
      </c>
      <c r="GK15" s="62">
        <v>2.4</v>
      </c>
      <c r="GL15" s="62">
        <v>2.2</v>
      </c>
      <c r="GM15" s="62">
        <v>2.3</v>
      </c>
      <c r="GN15" s="62">
        <v>2.1</v>
      </c>
      <c r="GO15" s="62">
        <v>1.9</v>
      </c>
      <c r="GP15" s="62">
        <v>1.8</v>
      </c>
      <c r="GQ15" s="62">
        <v>2</v>
      </c>
      <c r="GR15" s="62">
        <v>2.3</v>
      </c>
      <c r="GS15" s="62">
        <v>2.6</v>
      </c>
      <c r="GT15" s="62">
        <v>2.7</v>
      </c>
      <c r="GU15" s="282"/>
      <c r="GV15" s="280">
        <v>7.3</v>
      </c>
      <c r="GW15" s="280">
        <v>6.3</v>
      </c>
      <c r="GX15" s="280">
        <v>3.8</v>
      </c>
      <c r="GY15" s="280">
        <v>6.7</v>
      </c>
      <c r="GZ15" s="62">
        <v>2.6</v>
      </c>
      <c r="HA15" s="62">
        <v>2.3</v>
      </c>
      <c r="HB15" s="62">
        <v>2.4</v>
      </c>
      <c r="HC15" s="62">
        <v>2.2</v>
      </c>
      <c r="HD15" s="6">
        <v>2.1</v>
      </c>
      <c r="HE15" s="6">
        <v>2</v>
      </c>
      <c r="HF15" s="6">
        <v>1.6</v>
      </c>
      <c r="HG15" s="6">
        <v>1.1</v>
      </c>
      <c r="HH15" s="6">
        <v>1.1</v>
      </c>
      <c r="HI15" s="6">
        <v>1.6</v>
      </c>
      <c r="HJ15" s="6">
        <v>2.5</v>
      </c>
      <c r="HK15" s="6">
        <v>2.6</v>
      </c>
      <c r="HM15" s="280">
        <f>HQ15+HR15+HS15</f>
        <v>7.1</v>
      </c>
      <c r="HN15" s="280">
        <f t="shared" si="0"/>
        <v>6</v>
      </c>
      <c r="HO15" s="280">
        <f t="shared" si="1"/>
        <v>3</v>
      </c>
      <c r="HP15" s="280">
        <f t="shared" si="2"/>
        <v>6.3</v>
      </c>
      <c r="HQ15" s="280">
        <v>2.5</v>
      </c>
      <c r="HR15" s="280">
        <v>2.3</v>
      </c>
      <c r="HS15" s="280">
        <v>2.3</v>
      </c>
      <c r="HT15" s="62">
        <v>2.1</v>
      </c>
      <c r="HU15" s="6">
        <v>2</v>
      </c>
      <c r="HV15" s="6">
        <v>1.9</v>
      </c>
      <c r="HW15" s="6">
        <v>1</v>
      </c>
      <c r="HX15" s="6">
        <v>1</v>
      </c>
      <c r="HY15" s="6">
        <v>1</v>
      </c>
      <c r="HZ15" s="6">
        <v>1.7</v>
      </c>
      <c r="IA15" s="6">
        <v>2.2</v>
      </c>
      <c r="IB15" s="6">
        <v>2.4</v>
      </c>
    </row>
    <row r="16" spans="2:236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302"/>
      <c r="EW16" s="62"/>
      <c r="FA16" s="62"/>
      <c r="FM16" s="302"/>
      <c r="GE16" s="289"/>
      <c r="GF16" s="289"/>
      <c r="GG16" s="289"/>
      <c r="GH16" s="289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28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M16" s="280"/>
      <c r="HN16" s="280"/>
      <c r="HO16" s="280"/>
      <c r="HP16" s="280"/>
      <c r="HQ16" s="280"/>
      <c r="HR16" s="280"/>
      <c r="HS16" s="280"/>
      <c r="HT16" s="62"/>
      <c r="HU16" s="62"/>
      <c r="HV16" s="62"/>
      <c r="HW16" s="62"/>
      <c r="HX16" s="62"/>
      <c r="HY16" s="62"/>
      <c r="HZ16" s="62"/>
      <c r="IA16" s="62"/>
      <c r="IB16" s="62"/>
    </row>
    <row r="17" spans="1:236" s="84" customFormat="1" ht="12">
      <c r="A17" s="232" t="s">
        <v>216</v>
      </c>
      <c r="B17" s="177"/>
      <c r="C17" s="177"/>
      <c r="D17" s="72" t="s">
        <v>75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302"/>
      <c r="EW17" s="62"/>
      <c r="FA17" s="62"/>
      <c r="FM17" s="302"/>
      <c r="GE17" s="289"/>
      <c r="GF17" s="289"/>
      <c r="GG17" s="289"/>
      <c r="GH17" s="289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28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M17" s="280"/>
      <c r="HN17" s="280"/>
      <c r="HO17" s="280"/>
      <c r="HP17" s="280"/>
      <c r="HQ17" s="280"/>
      <c r="HR17" s="280"/>
      <c r="HS17" s="280"/>
      <c r="HT17" s="62"/>
      <c r="HU17" s="62"/>
      <c r="HV17" s="62"/>
      <c r="HW17" s="62"/>
      <c r="HX17" s="62"/>
      <c r="HY17" s="62"/>
      <c r="HZ17" s="62"/>
      <c r="IA17" s="62"/>
      <c r="IB17" s="62"/>
    </row>
    <row r="18" spans="1:236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302"/>
      <c r="EW18" s="62"/>
      <c r="FA18" s="62"/>
      <c r="FM18" s="302"/>
      <c r="GE18" s="289"/>
      <c r="GF18" s="289"/>
      <c r="GG18" s="289"/>
      <c r="GH18" s="289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28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M18" s="280"/>
      <c r="HN18" s="280"/>
      <c r="HO18" s="280"/>
      <c r="HP18" s="280"/>
      <c r="HQ18" s="280"/>
      <c r="HR18" s="280"/>
      <c r="HS18" s="280"/>
      <c r="HT18" s="62"/>
      <c r="HU18" s="62"/>
      <c r="HV18" s="62"/>
      <c r="HW18" s="62"/>
      <c r="HX18" s="62"/>
      <c r="HY18" s="62"/>
      <c r="HZ18" s="62"/>
      <c r="IA18" s="62"/>
      <c r="IB18" s="62"/>
    </row>
    <row r="19" spans="1:236" s="84" customFormat="1" ht="24">
      <c r="A19" s="231" t="s">
        <v>217</v>
      </c>
      <c r="B19" s="177"/>
      <c r="C19" s="177"/>
      <c r="D19" s="190" t="s">
        <v>181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302"/>
      <c r="EW19" s="62"/>
      <c r="FA19" s="62"/>
      <c r="FM19" s="302"/>
      <c r="GE19" s="289"/>
      <c r="GF19" s="289"/>
      <c r="GG19" s="289"/>
      <c r="GH19" s="289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282"/>
      <c r="GZ19" s="308"/>
      <c r="HA19" s="308"/>
      <c r="HB19" s="308"/>
      <c r="HC19" s="308"/>
      <c r="HD19" s="308"/>
      <c r="HE19" s="62"/>
      <c r="HF19" s="62"/>
      <c r="HG19" s="62"/>
      <c r="HH19" s="62"/>
      <c r="HI19" s="62"/>
      <c r="HJ19" s="62"/>
      <c r="HK19" s="62"/>
      <c r="HM19" s="280"/>
      <c r="HN19" s="280"/>
      <c r="HO19" s="280"/>
      <c r="HP19" s="280"/>
      <c r="HQ19" s="280"/>
      <c r="HR19" s="280"/>
      <c r="HS19" s="280"/>
      <c r="HT19" s="308"/>
      <c r="HU19" s="308"/>
      <c r="HV19" s="62"/>
      <c r="HW19" s="62"/>
      <c r="HX19" s="62"/>
      <c r="HY19" s="62"/>
      <c r="HZ19" s="62"/>
      <c r="IA19" s="62"/>
      <c r="IB19" s="62"/>
    </row>
    <row r="20" spans="1:236" s="84" customFormat="1" ht="23.25" customHeight="1">
      <c r="A20" s="62" t="s">
        <v>218</v>
      </c>
      <c r="B20" s="184" t="s">
        <v>219</v>
      </c>
      <c r="C20" s="184" t="s">
        <v>219</v>
      </c>
      <c r="D20" s="62" t="s">
        <v>138</v>
      </c>
      <c r="E20" s="184" t="s">
        <v>31</v>
      </c>
      <c r="F20" s="213">
        <v>3067.2</v>
      </c>
      <c r="G20" s="10">
        <v>752.2</v>
      </c>
      <c r="H20" s="10">
        <v>692.5</v>
      </c>
      <c r="I20" s="10">
        <v>711.4</v>
      </c>
      <c r="J20" s="10"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v>5581</v>
      </c>
      <c r="Y20" s="10">
        <v>437.7</v>
      </c>
      <c r="Z20" s="10">
        <v>660.2</v>
      </c>
      <c r="AA20" s="10">
        <v>1336.4</v>
      </c>
      <c r="AB20" s="10"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v>1608.3</v>
      </c>
      <c r="AR20" s="10">
        <v>1636.8</v>
      </c>
      <c r="AS20" s="10">
        <v>1356.5</v>
      </c>
      <c r="AT20" s="10"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v>1850.6</v>
      </c>
      <c r="CU20" s="84">
        <v>1831.3</v>
      </c>
      <c r="CV20" s="84">
        <v>1843.3</v>
      </c>
      <c r="CW20" s="84"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v>7420.6</v>
      </c>
      <c r="DL20" s="260">
        <v>8342.8</v>
      </c>
      <c r="DM20" s="84">
        <v>2083.1</v>
      </c>
      <c r="DN20" s="84">
        <v>2063.9</v>
      </c>
      <c r="DO20" s="84">
        <v>2083.8</v>
      </c>
      <c r="DP20" s="84"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v>1986.8</v>
      </c>
      <c r="EF20" s="84">
        <v>2474.6</v>
      </c>
      <c r="EG20" s="84">
        <v>2538.1</v>
      </c>
      <c r="EH20" s="62"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302">
        <v>11000.5</v>
      </c>
      <c r="EW20" s="62">
        <v>2379.2</v>
      </c>
      <c r="EX20" s="84">
        <v>2822.6</v>
      </c>
      <c r="EY20" s="84">
        <v>2900</v>
      </c>
      <c r="EZ20" s="84">
        <v>2956.7</v>
      </c>
      <c r="FA20" s="62">
        <v>759.3</v>
      </c>
      <c r="FB20" s="84">
        <v>773.3</v>
      </c>
      <c r="FC20" s="84">
        <v>846.6</v>
      </c>
      <c r="FD20" s="84">
        <v>858.7</v>
      </c>
      <c r="FE20" s="84">
        <v>1011.8</v>
      </c>
      <c r="FF20" s="84">
        <v>952.1</v>
      </c>
      <c r="FG20" s="84">
        <v>985.9</v>
      </c>
      <c r="FH20" s="84">
        <v>960.9</v>
      </c>
      <c r="FI20" s="84">
        <v>953.2</v>
      </c>
      <c r="FJ20" s="84">
        <v>881.4</v>
      </c>
      <c r="FK20" s="84">
        <v>977.7</v>
      </c>
      <c r="FL20" s="84">
        <v>1097.6</v>
      </c>
      <c r="FM20" s="302"/>
      <c r="FN20" s="280">
        <v>2928.5</v>
      </c>
      <c r="FO20" s="280">
        <v>3541.9</v>
      </c>
      <c r="FP20" s="280">
        <v>3653.2</v>
      </c>
      <c r="FQ20" s="280">
        <v>3516.7</v>
      </c>
      <c r="FR20" s="84">
        <v>833.6</v>
      </c>
      <c r="FS20" s="84">
        <v>933</v>
      </c>
      <c r="FT20" s="84">
        <v>1161.9</v>
      </c>
      <c r="FU20" s="84">
        <v>1079.9</v>
      </c>
      <c r="FV20" s="84">
        <v>1212.6</v>
      </c>
      <c r="FW20" s="84">
        <v>1249.4</v>
      </c>
      <c r="FX20" s="84">
        <v>1251</v>
      </c>
      <c r="FY20" s="84">
        <v>1222.7</v>
      </c>
      <c r="FZ20" s="84">
        <v>1179.5</v>
      </c>
      <c r="GA20" s="84">
        <v>1142.2</v>
      </c>
      <c r="GB20" s="84">
        <v>1207.2</v>
      </c>
      <c r="GC20" s="84">
        <v>1167.3</v>
      </c>
      <c r="GE20" s="290">
        <v>3105.6</v>
      </c>
      <c r="GF20" s="290">
        <v>3417.9</v>
      </c>
      <c r="GG20" s="290">
        <v>3368.4</v>
      </c>
      <c r="GH20" s="290">
        <v>3228.8</v>
      </c>
      <c r="GI20" s="282">
        <v>1020.5</v>
      </c>
      <c r="GJ20" s="282">
        <v>992.2</v>
      </c>
      <c r="GK20" s="282">
        <v>1092.9</v>
      </c>
      <c r="GL20" s="282">
        <v>1072.7</v>
      </c>
      <c r="GM20" s="282">
        <v>1167.1</v>
      </c>
      <c r="GN20" s="282">
        <v>1178.1</v>
      </c>
      <c r="GO20" s="282">
        <v>1131.6</v>
      </c>
      <c r="GP20" s="282">
        <v>1108.5</v>
      </c>
      <c r="GQ20" s="282">
        <v>1128.3</v>
      </c>
      <c r="GR20" s="282">
        <v>1068.1</v>
      </c>
      <c r="GS20" s="282">
        <v>1089.5</v>
      </c>
      <c r="GT20" s="282">
        <v>1071.2</v>
      </c>
      <c r="GU20" s="282"/>
      <c r="GV20" s="280">
        <v>3161.8</v>
      </c>
      <c r="GW20" s="280">
        <v>3407.9</v>
      </c>
      <c r="GX20" s="280">
        <v>3354.4</v>
      </c>
      <c r="GY20" s="280">
        <v>3770.8</v>
      </c>
      <c r="GZ20" s="62">
        <v>960.3</v>
      </c>
      <c r="HA20" s="62">
        <v>1065</v>
      </c>
      <c r="HB20" s="62">
        <v>1136.5</v>
      </c>
      <c r="HC20" s="62">
        <v>1068.9</v>
      </c>
      <c r="HD20" s="6">
        <v>1161.8</v>
      </c>
      <c r="HE20" s="6">
        <v>1177.2</v>
      </c>
      <c r="HF20" s="6">
        <v>1049.4</v>
      </c>
      <c r="HG20" s="6">
        <v>1144.4</v>
      </c>
      <c r="HH20" s="6">
        <v>1160.6</v>
      </c>
      <c r="HI20" s="6">
        <v>1174.9</v>
      </c>
      <c r="HJ20" s="6">
        <v>1313.3</v>
      </c>
      <c r="HK20" s="6">
        <v>1282.6</v>
      </c>
      <c r="HM20" s="280">
        <v>3514.2</v>
      </c>
      <c r="HN20" s="280">
        <f t="shared" si="0"/>
        <v>3203.5</v>
      </c>
      <c r="HO20" s="280">
        <f t="shared" si="1"/>
        <v>3747.5</v>
      </c>
      <c r="HP20" s="280">
        <f t="shared" si="2"/>
        <v>3361.2</v>
      </c>
      <c r="HQ20" s="280">
        <v>1207.4</v>
      </c>
      <c r="HR20" s="280">
        <v>1140.7</v>
      </c>
      <c r="HS20" s="280">
        <v>1166.1</v>
      </c>
      <c r="HT20" s="62">
        <v>998.1</v>
      </c>
      <c r="HU20" s="6">
        <v>1025.9</v>
      </c>
      <c r="HV20" s="6">
        <v>1179.5</v>
      </c>
      <c r="HW20" s="6">
        <v>1295.9</v>
      </c>
      <c r="HX20" s="6">
        <v>1250.6</v>
      </c>
      <c r="HY20" s="6">
        <v>1201</v>
      </c>
      <c r="HZ20" s="6">
        <v>1114.1</v>
      </c>
      <c r="IA20" s="6">
        <v>1194</v>
      </c>
      <c r="IB20" s="6">
        <v>1053.1</v>
      </c>
    </row>
    <row r="21" spans="1:236" s="126" customFormat="1" ht="19.5" customHeight="1">
      <c r="A21" s="63" t="s">
        <v>220</v>
      </c>
      <c r="B21" s="184" t="s">
        <v>219</v>
      </c>
      <c r="C21" s="184" t="s">
        <v>219</v>
      </c>
      <c r="D21" s="63" t="s">
        <v>139</v>
      </c>
      <c r="E21" s="176" t="s">
        <v>31</v>
      </c>
      <c r="F21" s="225">
        <v>263.8</v>
      </c>
      <c r="G21" s="203">
        <v>66.5</v>
      </c>
      <c r="H21" s="203">
        <v>87.6</v>
      </c>
      <c r="I21" s="203">
        <v>59.4</v>
      </c>
      <c r="J21" s="203"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v>147.1</v>
      </c>
      <c r="Y21" s="203">
        <v>60</v>
      </c>
      <c r="Z21" s="203">
        <v>50.7</v>
      </c>
      <c r="AA21" s="203">
        <v>20.3</v>
      </c>
      <c r="AB21" s="203"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v>62.3</v>
      </c>
      <c r="AR21" s="203">
        <v>68.4</v>
      </c>
      <c r="AS21" s="10">
        <v>21.9</v>
      </c>
      <c r="AT21" s="10"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v>706.4</v>
      </c>
      <c r="CT21" s="84">
        <v>121.5</v>
      </c>
      <c r="CU21" s="84">
        <v>96.9</v>
      </c>
      <c r="CV21" s="84">
        <v>216</v>
      </c>
      <c r="CW21" s="84"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v>706.4</v>
      </c>
      <c r="DK21" s="84"/>
      <c r="DL21" s="260">
        <v>714.8</v>
      </c>
      <c r="DM21" s="84">
        <v>269.8</v>
      </c>
      <c r="DN21" s="84">
        <v>172.1</v>
      </c>
      <c r="DO21" s="84">
        <v>70.2</v>
      </c>
      <c r="DP21" s="84"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v>45.2</v>
      </c>
      <c r="EF21" s="84">
        <v>654.3</v>
      </c>
      <c r="EG21" s="84">
        <v>270.9</v>
      </c>
      <c r="EH21" s="62"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U21" s="84"/>
      <c r="EV21" s="302">
        <v>1365.2</v>
      </c>
      <c r="EW21" s="62">
        <v>249.6</v>
      </c>
      <c r="EX21" s="84">
        <v>137.6</v>
      </c>
      <c r="EY21" s="84">
        <v>312.9</v>
      </c>
      <c r="EZ21" s="84">
        <v>695.3</v>
      </c>
      <c r="FA21" s="6">
        <v>165</v>
      </c>
      <c r="FB21" s="6">
        <v>65.2</v>
      </c>
      <c r="FC21" s="6">
        <v>19.4</v>
      </c>
      <c r="FD21" s="6">
        <v>13.6</v>
      </c>
      <c r="FE21" s="6">
        <v>41.3</v>
      </c>
      <c r="FF21" s="6">
        <v>82.7</v>
      </c>
      <c r="FG21" s="6">
        <v>67.7</v>
      </c>
      <c r="FH21" s="6">
        <v>83</v>
      </c>
      <c r="FI21" s="6">
        <v>162.2</v>
      </c>
      <c r="FJ21" s="6">
        <v>117.8</v>
      </c>
      <c r="FK21" s="6">
        <v>89.2</v>
      </c>
      <c r="FL21" s="6">
        <v>488.3</v>
      </c>
      <c r="FM21" s="302"/>
      <c r="FN21" s="280">
        <v>82.5</v>
      </c>
      <c r="FO21" s="280">
        <v>37</v>
      </c>
      <c r="FP21" s="280">
        <v>36</v>
      </c>
      <c r="FQ21" s="280">
        <v>32.8</v>
      </c>
      <c r="FR21" s="126">
        <v>10</v>
      </c>
      <c r="FS21" s="126">
        <v>10</v>
      </c>
      <c r="FT21" s="126">
        <v>62.5</v>
      </c>
      <c r="FU21" s="126">
        <v>11</v>
      </c>
      <c r="FV21" s="126">
        <v>15</v>
      </c>
      <c r="FW21" s="126">
        <v>11</v>
      </c>
      <c r="FX21" s="126">
        <v>12</v>
      </c>
      <c r="FY21" s="126">
        <v>12</v>
      </c>
      <c r="FZ21" s="126">
        <v>12</v>
      </c>
      <c r="GA21" s="126">
        <v>12</v>
      </c>
      <c r="GB21" s="126">
        <v>10.4</v>
      </c>
      <c r="GC21" s="126">
        <v>10.4</v>
      </c>
      <c r="GE21" s="290">
        <v>64.2</v>
      </c>
      <c r="GF21" s="290">
        <v>348</v>
      </c>
      <c r="GG21" s="290">
        <v>228.4</v>
      </c>
      <c r="GH21" s="290">
        <v>72.9</v>
      </c>
      <c r="GI21" s="74">
        <v>11</v>
      </c>
      <c r="GJ21" s="74">
        <v>11</v>
      </c>
      <c r="GK21" s="74">
        <v>42.2</v>
      </c>
      <c r="GL21" s="74">
        <v>174</v>
      </c>
      <c r="GM21" s="74">
        <v>93</v>
      </c>
      <c r="GN21" s="74">
        <v>81</v>
      </c>
      <c r="GO21" s="74">
        <v>79.1</v>
      </c>
      <c r="GP21" s="74">
        <v>78.3</v>
      </c>
      <c r="GQ21" s="74">
        <v>71</v>
      </c>
      <c r="GR21" s="74">
        <v>26</v>
      </c>
      <c r="GS21" s="74">
        <v>14</v>
      </c>
      <c r="GT21" s="74">
        <v>32.9</v>
      </c>
      <c r="GU21" s="282"/>
      <c r="GV21" s="280">
        <v>86.8</v>
      </c>
      <c r="GW21" s="280">
        <v>43.1</v>
      </c>
      <c r="GX21" s="280">
        <v>46.2</v>
      </c>
      <c r="GY21" s="280">
        <v>214.2</v>
      </c>
      <c r="GZ21" s="74">
        <v>13</v>
      </c>
      <c r="HA21" s="74">
        <v>30</v>
      </c>
      <c r="HB21" s="74">
        <v>43.8</v>
      </c>
      <c r="HC21" s="74">
        <v>14.2</v>
      </c>
      <c r="HD21" s="74">
        <v>14.2</v>
      </c>
      <c r="HE21" s="6">
        <v>14.7</v>
      </c>
      <c r="HF21" s="6">
        <v>15.2</v>
      </c>
      <c r="HG21" s="6">
        <v>16</v>
      </c>
      <c r="HH21" s="6">
        <v>15</v>
      </c>
      <c r="HI21" s="6">
        <v>12</v>
      </c>
      <c r="HJ21" s="6">
        <v>10</v>
      </c>
      <c r="HK21" s="6">
        <v>192.2</v>
      </c>
      <c r="HM21" s="280">
        <v>70.9</v>
      </c>
      <c r="HN21" s="280">
        <f t="shared" si="0"/>
        <v>53.4</v>
      </c>
      <c r="HO21" s="280">
        <f t="shared" si="1"/>
        <v>60</v>
      </c>
      <c r="HP21" s="280">
        <f t="shared" si="2"/>
        <v>73.8</v>
      </c>
      <c r="HQ21" s="280">
        <v>39</v>
      </c>
      <c r="HR21" s="280">
        <v>14.4</v>
      </c>
      <c r="HS21" s="280">
        <v>17.5</v>
      </c>
      <c r="HT21" s="74">
        <v>17.5</v>
      </c>
      <c r="HU21" s="74">
        <v>17.9</v>
      </c>
      <c r="HV21" s="6">
        <v>18</v>
      </c>
      <c r="HW21" s="6">
        <v>19</v>
      </c>
      <c r="HX21" s="6">
        <v>20</v>
      </c>
      <c r="HY21" s="6">
        <v>21</v>
      </c>
      <c r="HZ21" s="6">
        <v>21.5</v>
      </c>
      <c r="IA21" s="6">
        <v>22</v>
      </c>
      <c r="IB21" s="6">
        <v>30.3</v>
      </c>
    </row>
    <row r="22" spans="1:236" s="126" customFormat="1" ht="15" customHeight="1">
      <c r="A22" s="63" t="s">
        <v>221</v>
      </c>
      <c r="B22" s="184" t="s">
        <v>219</v>
      </c>
      <c r="C22" s="184" t="s">
        <v>219</v>
      </c>
      <c r="D22" s="63" t="s">
        <v>77</v>
      </c>
      <c r="E22" s="176" t="s">
        <v>31</v>
      </c>
      <c r="F22" s="225">
        <v>1119.9</v>
      </c>
      <c r="G22" s="203">
        <v>252.8</v>
      </c>
      <c r="H22" s="203">
        <v>250.7</v>
      </c>
      <c r="I22" s="203">
        <v>295.7</v>
      </c>
      <c r="J22" s="203"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v>1104.7</v>
      </c>
      <c r="Y22" s="203">
        <v>162.3</v>
      </c>
      <c r="Z22" s="203">
        <v>246.3</v>
      </c>
      <c r="AA22" s="203">
        <v>321.9</v>
      </c>
      <c r="AB22" s="203"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v>528</v>
      </c>
      <c r="AR22" s="203">
        <v>564.3</v>
      </c>
      <c r="AS22" s="10">
        <v>617.8</v>
      </c>
      <c r="AT22" s="10"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v>707.5</v>
      </c>
      <c r="CU22" s="84">
        <v>750.6</v>
      </c>
      <c r="CV22" s="84">
        <v>771.3</v>
      </c>
      <c r="CW22" s="84"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v>3617.6</v>
      </c>
      <c r="DK22" s="84"/>
      <c r="DL22" s="260">
        <v>3332</v>
      </c>
      <c r="DM22" s="84">
        <v>693.6</v>
      </c>
      <c r="DN22" s="84">
        <v>874.9</v>
      </c>
      <c r="DO22" s="84">
        <v>874.7</v>
      </c>
      <c r="DP22" s="84"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v>679.6</v>
      </c>
      <c r="EF22" s="84">
        <v>768.9</v>
      </c>
      <c r="EG22" s="84">
        <v>782.4</v>
      </c>
      <c r="EH22" s="62"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U22" s="84"/>
      <c r="EV22" s="302">
        <v>3287.6</v>
      </c>
      <c r="EW22" s="62">
        <v>725.5</v>
      </c>
      <c r="EX22" s="84">
        <v>759</v>
      </c>
      <c r="EY22" s="84">
        <v>736</v>
      </c>
      <c r="EZ22" s="84">
        <v>922.4</v>
      </c>
      <c r="FA22" s="6">
        <v>228.2</v>
      </c>
      <c r="FB22" s="6">
        <v>237.4</v>
      </c>
      <c r="FC22" s="6">
        <v>259.9</v>
      </c>
      <c r="FD22" s="6">
        <v>258.5</v>
      </c>
      <c r="FE22" s="6">
        <v>246.7</v>
      </c>
      <c r="FF22" s="6">
        <v>253.8</v>
      </c>
      <c r="FG22" s="6">
        <v>243.7</v>
      </c>
      <c r="FH22" s="6">
        <v>242.7</v>
      </c>
      <c r="FI22" s="6">
        <v>249.6</v>
      </c>
      <c r="FJ22" s="6">
        <v>300.8</v>
      </c>
      <c r="FK22" s="6">
        <v>269.8</v>
      </c>
      <c r="FL22" s="6">
        <v>351.8</v>
      </c>
      <c r="FM22" s="302"/>
      <c r="FN22" s="280">
        <v>740.9</v>
      </c>
      <c r="FO22" s="280">
        <v>808.7</v>
      </c>
      <c r="FP22" s="280">
        <v>822.7</v>
      </c>
      <c r="FQ22" s="280">
        <v>1225.5</v>
      </c>
      <c r="FR22" s="126">
        <v>239.8</v>
      </c>
      <c r="FS22" s="126">
        <v>249.6</v>
      </c>
      <c r="FT22" s="126">
        <v>251.5</v>
      </c>
      <c r="FU22" s="126">
        <v>265.5</v>
      </c>
      <c r="FV22" s="126">
        <v>255.4</v>
      </c>
      <c r="FW22" s="126">
        <v>287.8</v>
      </c>
      <c r="FX22" s="126">
        <v>278.6</v>
      </c>
      <c r="FY22" s="126">
        <v>270.7</v>
      </c>
      <c r="FZ22" s="126">
        <v>273.4</v>
      </c>
      <c r="GA22" s="126">
        <v>384.5</v>
      </c>
      <c r="GB22" s="126">
        <v>422.2</v>
      </c>
      <c r="GC22" s="126">
        <v>418.8</v>
      </c>
      <c r="GE22" s="290">
        <v>1070.9</v>
      </c>
      <c r="GF22" s="290">
        <v>1104</v>
      </c>
      <c r="GG22" s="290">
        <v>1225.9</v>
      </c>
      <c r="GH22" s="290">
        <v>1446.4</v>
      </c>
      <c r="GI22" s="74">
        <v>329.9</v>
      </c>
      <c r="GJ22" s="74">
        <v>365.1</v>
      </c>
      <c r="GK22" s="74">
        <v>375.9</v>
      </c>
      <c r="GL22" s="74">
        <v>358.6</v>
      </c>
      <c r="GM22" s="74">
        <v>370.2</v>
      </c>
      <c r="GN22" s="74">
        <v>375.2</v>
      </c>
      <c r="GO22" s="74">
        <v>396.2</v>
      </c>
      <c r="GP22" s="74">
        <v>412.5</v>
      </c>
      <c r="GQ22" s="74">
        <v>417.2</v>
      </c>
      <c r="GR22" s="74">
        <v>461.5</v>
      </c>
      <c r="GS22" s="74">
        <v>487.1</v>
      </c>
      <c r="GT22" s="74">
        <v>497.8</v>
      </c>
      <c r="GU22" s="282"/>
      <c r="GV22" s="280">
        <v>1345.2</v>
      </c>
      <c r="GW22" s="280">
        <v>1413.8</v>
      </c>
      <c r="GX22" s="280">
        <v>1610.1</v>
      </c>
      <c r="GY22" s="280">
        <v>2232.5</v>
      </c>
      <c r="GZ22" s="74">
        <v>423.5</v>
      </c>
      <c r="HA22" s="74">
        <v>466.9</v>
      </c>
      <c r="HB22" s="74">
        <v>454.8</v>
      </c>
      <c r="HC22" s="74">
        <v>412.5</v>
      </c>
      <c r="HD22" s="6">
        <v>402.5</v>
      </c>
      <c r="HE22" s="6">
        <v>598.8</v>
      </c>
      <c r="HF22" s="6">
        <v>531.8</v>
      </c>
      <c r="HG22" s="6">
        <v>531.4</v>
      </c>
      <c r="HH22" s="6">
        <v>546.9</v>
      </c>
      <c r="HI22" s="6">
        <v>560.2</v>
      </c>
      <c r="HJ22" s="6">
        <v>621.8</v>
      </c>
      <c r="HK22" s="6">
        <v>669.7</v>
      </c>
      <c r="HM22" s="280">
        <v>2153.5</v>
      </c>
      <c r="HN22" s="280">
        <f t="shared" si="0"/>
        <v>1952.2</v>
      </c>
      <c r="HO22" s="280">
        <f t="shared" si="1"/>
        <v>2181.5</v>
      </c>
      <c r="HP22" s="280">
        <f t="shared" si="2"/>
        <v>2291.3</v>
      </c>
      <c r="HQ22" s="280">
        <v>800.8</v>
      </c>
      <c r="HR22" s="280">
        <v>679.5</v>
      </c>
      <c r="HS22" s="280">
        <v>670.9</v>
      </c>
      <c r="HT22" s="74">
        <v>652.1</v>
      </c>
      <c r="HU22" s="6">
        <v>695</v>
      </c>
      <c r="HV22" s="6">
        <v>605.1</v>
      </c>
      <c r="HW22" s="6">
        <v>703.7</v>
      </c>
      <c r="HX22" s="6">
        <v>744.6</v>
      </c>
      <c r="HY22" s="6">
        <v>733.2</v>
      </c>
      <c r="HZ22" s="6">
        <v>726.7</v>
      </c>
      <c r="IA22" s="6">
        <v>777.8</v>
      </c>
      <c r="IB22" s="6">
        <v>786.8</v>
      </c>
    </row>
    <row r="23" spans="1:236" s="126" customFormat="1" ht="15" customHeight="1">
      <c r="A23" s="74" t="s">
        <v>222</v>
      </c>
      <c r="B23" s="198" t="s">
        <v>223</v>
      </c>
      <c r="C23" s="198" t="s">
        <v>223</v>
      </c>
      <c r="D23" s="74" t="s">
        <v>78</v>
      </c>
      <c r="E23" s="198" t="s">
        <v>79</v>
      </c>
      <c r="F23" s="230">
        <v>5892.5</v>
      </c>
      <c r="G23" s="203">
        <v>1489.5</v>
      </c>
      <c r="H23" s="203">
        <v>1627.8</v>
      </c>
      <c r="I23" s="203">
        <v>1466.7</v>
      </c>
      <c r="J23" s="203"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v>7328.3</v>
      </c>
      <c r="Y23" s="203">
        <v>1548.6</v>
      </c>
      <c r="Z23" s="203">
        <v>1712.3</v>
      </c>
      <c r="AA23" s="203">
        <v>2124.6</v>
      </c>
      <c r="AB23" s="203"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v>1875.7</v>
      </c>
      <c r="AR23" s="203">
        <v>1764.6</v>
      </c>
      <c r="AS23" s="10">
        <v>1960.7</v>
      </c>
      <c r="AT23" s="10"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v>2821.3</v>
      </c>
      <c r="CU23" s="84">
        <v>3361.4</v>
      </c>
      <c r="CV23" s="84">
        <v>3581.1</v>
      </c>
      <c r="CW23" s="84"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v>13418.7</v>
      </c>
      <c r="DK23" s="84"/>
      <c r="DL23" s="260">
        <v>11734</v>
      </c>
      <c r="DM23" s="84">
        <v>2392.9</v>
      </c>
      <c r="DN23" s="84">
        <v>2954.8</v>
      </c>
      <c r="DO23" s="84">
        <v>2652.9</v>
      </c>
      <c r="DP23" s="84"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v>2084.9</v>
      </c>
      <c r="EF23" s="84">
        <v>2063.5</v>
      </c>
      <c r="EG23" s="84">
        <v>2016.3</v>
      </c>
      <c r="EH23" s="62"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U23" s="84"/>
      <c r="EV23" s="302">
        <v>5529.1</v>
      </c>
      <c r="EW23" s="62">
        <v>931.2</v>
      </c>
      <c r="EX23" s="84">
        <v>1229.7</v>
      </c>
      <c r="EY23" s="84">
        <v>1796.4</v>
      </c>
      <c r="EZ23" s="84">
        <v>2098.9</v>
      </c>
      <c r="FA23" s="6">
        <v>187.4</v>
      </c>
      <c r="FB23" s="6">
        <v>374.6</v>
      </c>
      <c r="FC23" s="6">
        <v>369.2</v>
      </c>
      <c r="FD23" s="6">
        <v>383.6</v>
      </c>
      <c r="FE23" s="6">
        <v>434</v>
      </c>
      <c r="FF23" s="6">
        <v>412.1</v>
      </c>
      <c r="FG23" s="6">
        <v>1190.9</v>
      </c>
      <c r="FH23" s="6">
        <v>354.3</v>
      </c>
      <c r="FI23" s="6">
        <v>251.2</v>
      </c>
      <c r="FJ23" s="6">
        <v>634.1</v>
      </c>
      <c r="FK23" s="6">
        <v>1049.6</v>
      </c>
      <c r="FL23" s="6">
        <v>415.2</v>
      </c>
      <c r="FM23" s="302"/>
      <c r="FN23" s="280">
        <v>1132.6</v>
      </c>
      <c r="FO23" s="280">
        <v>2777.8</v>
      </c>
      <c r="FP23" s="280">
        <v>2823.4</v>
      </c>
      <c r="FQ23" s="280">
        <v>2509.9</v>
      </c>
      <c r="FR23" s="126">
        <v>472.1</v>
      </c>
      <c r="FS23" s="126">
        <v>358.8</v>
      </c>
      <c r="FT23" s="126">
        <v>301.7</v>
      </c>
      <c r="FU23" s="126">
        <v>539.2</v>
      </c>
      <c r="FV23" s="126">
        <v>779.3</v>
      </c>
      <c r="FW23" s="126">
        <v>1459.3</v>
      </c>
      <c r="FX23" s="126">
        <v>1268.6</v>
      </c>
      <c r="FY23" s="126">
        <v>981.4</v>
      </c>
      <c r="FZ23" s="126">
        <v>573.4</v>
      </c>
      <c r="GA23" s="126">
        <v>564.5</v>
      </c>
      <c r="GB23" s="126">
        <v>910</v>
      </c>
      <c r="GC23" s="126">
        <v>1035.4</v>
      </c>
      <c r="GE23" s="290">
        <v>1578.8</v>
      </c>
      <c r="GF23" s="290">
        <v>1891.5</v>
      </c>
      <c r="GG23" s="290">
        <v>629.6</v>
      </c>
      <c r="GH23" s="290">
        <v>1165.3</v>
      </c>
      <c r="GI23" s="74">
        <v>592.6</v>
      </c>
      <c r="GJ23" s="74">
        <v>398.7</v>
      </c>
      <c r="GK23" s="74">
        <v>587.5</v>
      </c>
      <c r="GL23" s="74">
        <v>606.9</v>
      </c>
      <c r="GM23" s="74">
        <v>404.8</v>
      </c>
      <c r="GN23" s="74">
        <v>879.8</v>
      </c>
      <c r="GO23" s="74">
        <v>156.6</v>
      </c>
      <c r="GP23" s="74">
        <v>90</v>
      </c>
      <c r="GQ23" s="74">
        <v>383</v>
      </c>
      <c r="GR23" s="74">
        <v>410.7</v>
      </c>
      <c r="GS23" s="74">
        <v>302.8</v>
      </c>
      <c r="GT23" s="74">
        <v>451.8</v>
      </c>
      <c r="GU23" s="282"/>
      <c r="GV23" s="280">
        <v>1719.6</v>
      </c>
      <c r="GW23" s="280">
        <v>1767.4</v>
      </c>
      <c r="GX23" s="280">
        <v>2625.9</v>
      </c>
      <c r="GY23" s="280">
        <v>2710.4</v>
      </c>
      <c r="GZ23" s="74">
        <v>377</v>
      </c>
      <c r="HA23" s="74">
        <v>604.5</v>
      </c>
      <c r="HB23" s="74">
        <v>738.1</v>
      </c>
      <c r="HC23" s="74">
        <v>467.1</v>
      </c>
      <c r="HD23" s="6">
        <v>590.1</v>
      </c>
      <c r="HE23" s="6">
        <v>710.2</v>
      </c>
      <c r="HF23" s="6">
        <v>613.3</v>
      </c>
      <c r="HG23" s="6">
        <v>760.5</v>
      </c>
      <c r="HH23" s="6">
        <v>1252.1</v>
      </c>
      <c r="HI23" s="6">
        <v>941</v>
      </c>
      <c r="HJ23" s="6">
        <v>790.3</v>
      </c>
      <c r="HK23" s="6">
        <v>979.1</v>
      </c>
      <c r="HM23" s="280">
        <v>1768.9</v>
      </c>
      <c r="HN23" s="280">
        <f t="shared" si="0"/>
        <v>1032.9</v>
      </c>
      <c r="HO23" s="280">
        <f t="shared" si="1"/>
        <v>1594.6</v>
      </c>
      <c r="HP23" s="280">
        <f t="shared" si="2"/>
        <v>2216.9</v>
      </c>
      <c r="HQ23" s="280">
        <v>523.2</v>
      </c>
      <c r="HR23" s="280">
        <v>722.6</v>
      </c>
      <c r="HS23" s="280">
        <v>523.1</v>
      </c>
      <c r="HT23" s="74">
        <v>223.7</v>
      </c>
      <c r="HU23" s="6">
        <v>99.5</v>
      </c>
      <c r="HV23" s="6">
        <v>709.7</v>
      </c>
      <c r="HW23" s="6">
        <v>508.1</v>
      </c>
      <c r="HX23" s="6">
        <v>420.6</v>
      </c>
      <c r="HY23" s="6">
        <v>665.9</v>
      </c>
      <c r="HZ23" s="6">
        <v>696.9</v>
      </c>
      <c r="IA23" s="6">
        <v>621.8</v>
      </c>
      <c r="IB23" s="6">
        <v>898.2</v>
      </c>
    </row>
    <row r="24" spans="1:236" s="126" customFormat="1" ht="24.75" customHeight="1">
      <c r="A24" s="63" t="s">
        <v>224</v>
      </c>
      <c r="B24" s="176" t="s">
        <v>219</v>
      </c>
      <c r="C24" s="176" t="s">
        <v>219</v>
      </c>
      <c r="D24" s="63" t="s">
        <v>140</v>
      </c>
      <c r="E24" s="176" t="s">
        <v>31</v>
      </c>
      <c r="F24" s="225">
        <v>1961</v>
      </c>
      <c r="G24" s="203">
        <v>256.3</v>
      </c>
      <c r="H24" s="203">
        <v>294.2</v>
      </c>
      <c r="I24" s="203">
        <v>998.9</v>
      </c>
      <c r="J24" s="203"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v>2602.8</v>
      </c>
      <c r="Y24" s="203">
        <v>0</v>
      </c>
      <c r="Z24" s="203">
        <v>126</v>
      </c>
      <c r="AA24" s="203">
        <v>1814.3</v>
      </c>
      <c r="AB24" s="203"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v>434.4</v>
      </c>
      <c r="AR24" s="203">
        <v>450.8</v>
      </c>
      <c r="AS24" s="10">
        <v>959.9</v>
      </c>
      <c r="AT24" s="10"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v>3699.4</v>
      </c>
      <c r="CT24" s="84">
        <v>397.1</v>
      </c>
      <c r="CU24" s="84">
        <v>314.3</v>
      </c>
      <c r="CV24" s="84">
        <v>1168.1</v>
      </c>
      <c r="CW24" s="84"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v>3699.4</v>
      </c>
      <c r="DK24" s="84"/>
      <c r="DL24" s="260">
        <v>2701.2</v>
      </c>
      <c r="DM24" s="84">
        <v>371.7</v>
      </c>
      <c r="DN24" s="84">
        <v>433.5</v>
      </c>
      <c r="DO24" s="84">
        <v>1196.2</v>
      </c>
      <c r="DP24" s="84"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v>142.6</v>
      </c>
      <c r="EF24" s="84">
        <v>379</v>
      </c>
      <c r="EG24" s="84">
        <v>1605.4</v>
      </c>
      <c r="EH24" s="62"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v>759.7</v>
      </c>
      <c r="ER24" s="74">
        <v>700.3</v>
      </c>
      <c r="ES24" s="126">
        <v>1192.7</v>
      </c>
      <c r="ET24" s="84">
        <v>43.1</v>
      </c>
      <c r="EU24" s="84"/>
      <c r="EV24" s="302">
        <v>4240.5</v>
      </c>
      <c r="EW24" s="62">
        <v>287.8</v>
      </c>
      <c r="EX24" s="84">
        <v>589</v>
      </c>
      <c r="EY24" s="84">
        <v>1416.3</v>
      </c>
      <c r="EZ24" s="84">
        <v>612.1</v>
      </c>
      <c r="FA24" s="6">
        <v>67.6</v>
      </c>
      <c r="FB24" s="6">
        <v>64.8</v>
      </c>
      <c r="FC24" s="6">
        <v>155.4</v>
      </c>
      <c r="FD24" s="6">
        <v>130.8</v>
      </c>
      <c r="FE24" s="6">
        <v>46</v>
      </c>
      <c r="FF24" s="6">
        <v>412.2</v>
      </c>
      <c r="FG24" s="6">
        <v>300.9</v>
      </c>
      <c r="FH24" s="6">
        <v>508.4</v>
      </c>
      <c r="FI24" s="6">
        <v>607</v>
      </c>
      <c r="FJ24" s="6">
        <v>389.3</v>
      </c>
      <c r="FK24" s="6">
        <v>126.4</v>
      </c>
      <c r="FL24" s="6">
        <v>96.4</v>
      </c>
      <c r="FM24" s="302"/>
      <c r="FN24" s="280">
        <v>346.8</v>
      </c>
      <c r="FO24" s="280">
        <v>240.8</v>
      </c>
      <c r="FP24" s="280">
        <v>2999.6</v>
      </c>
      <c r="FQ24" s="280">
        <v>2560.2</v>
      </c>
      <c r="FR24" s="126">
        <v>128.7</v>
      </c>
      <c r="FS24" s="126">
        <v>152.2</v>
      </c>
      <c r="FT24" s="126">
        <v>65.9</v>
      </c>
      <c r="FU24" s="126">
        <v>12.2</v>
      </c>
      <c r="FV24" s="126">
        <v>31.4</v>
      </c>
      <c r="FW24" s="126">
        <v>197.2</v>
      </c>
      <c r="FX24" s="126">
        <v>486</v>
      </c>
      <c r="FY24" s="126">
        <v>710.3</v>
      </c>
      <c r="FZ24" s="126">
        <v>1803.3</v>
      </c>
      <c r="GA24" s="126">
        <v>1325.6</v>
      </c>
      <c r="GB24" s="126">
        <v>832.7</v>
      </c>
      <c r="GC24" s="126">
        <v>401.9</v>
      </c>
      <c r="GE24" s="290">
        <v>299.8</v>
      </c>
      <c r="GF24" s="290">
        <v>201.4</v>
      </c>
      <c r="GG24" s="290">
        <v>1304.1</v>
      </c>
      <c r="GH24" s="290">
        <v>1458.1</v>
      </c>
      <c r="GI24" s="74">
        <v>108.2</v>
      </c>
      <c r="GJ24" s="74">
        <v>72.2</v>
      </c>
      <c r="GK24" s="74">
        <v>119.4</v>
      </c>
      <c r="GL24" s="74">
        <v>86.6</v>
      </c>
      <c r="GM24" s="74">
        <v>18.6</v>
      </c>
      <c r="GN24" s="74">
        <v>96.2</v>
      </c>
      <c r="GO24" s="74">
        <v>225.4</v>
      </c>
      <c r="GP24" s="74">
        <v>440.7</v>
      </c>
      <c r="GQ24" s="74">
        <v>638</v>
      </c>
      <c r="GR24" s="74">
        <v>695.7</v>
      </c>
      <c r="GS24" s="74">
        <v>454.3</v>
      </c>
      <c r="GT24" s="74">
        <v>308.1</v>
      </c>
      <c r="GU24" s="282"/>
      <c r="GV24" s="280">
        <v>384.3</v>
      </c>
      <c r="GW24" s="280">
        <v>1607.1</v>
      </c>
      <c r="GX24" s="280">
        <v>2101.5</v>
      </c>
      <c r="GY24" s="280">
        <v>1544.9</v>
      </c>
      <c r="GZ24" s="74">
        <v>14.1</v>
      </c>
      <c r="HA24" s="74">
        <v>31</v>
      </c>
      <c r="HB24" s="74">
        <v>339.2</v>
      </c>
      <c r="HC24" s="74">
        <v>496</v>
      </c>
      <c r="HD24" s="6">
        <v>583.8</v>
      </c>
      <c r="HE24" s="6">
        <v>527.3</v>
      </c>
      <c r="HF24" s="6">
        <v>511.5</v>
      </c>
      <c r="HG24" s="6">
        <v>706.5</v>
      </c>
      <c r="HH24" s="6">
        <v>883.5</v>
      </c>
      <c r="HI24" s="6">
        <v>497.6</v>
      </c>
      <c r="HJ24" s="6">
        <v>657.4</v>
      </c>
      <c r="HK24" s="6">
        <v>389.9</v>
      </c>
      <c r="HM24" s="280">
        <v>1211.4</v>
      </c>
      <c r="HN24" s="280">
        <f t="shared" si="0"/>
        <v>590.9</v>
      </c>
      <c r="HO24" s="280">
        <f t="shared" si="1"/>
        <v>4552.5</v>
      </c>
      <c r="HP24" s="280">
        <f t="shared" si="2"/>
        <v>2361.7</v>
      </c>
      <c r="HQ24" s="280">
        <v>407.8</v>
      </c>
      <c r="HR24" s="280">
        <v>400.3</v>
      </c>
      <c r="HS24" s="280">
        <v>403.3</v>
      </c>
      <c r="HT24" s="74">
        <v>280.9</v>
      </c>
      <c r="HU24" s="6">
        <v>72.5</v>
      </c>
      <c r="HV24" s="6">
        <v>237.5</v>
      </c>
      <c r="HW24" s="6">
        <v>417.7</v>
      </c>
      <c r="HX24" s="6">
        <v>1751.6</v>
      </c>
      <c r="HY24" s="6">
        <v>2383.2</v>
      </c>
      <c r="HZ24" s="6">
        <v>1149.3</v>
      </c>
      <c r="IA24" s="6">
        <v>548.7</v>
      </c>
      <c r="IB24" s="6">
        <v>663.7</v>
      </c>
    </row>
    <row r="25" spans="1:236" s="126" customFormat="1" ht="15.75" customHeight="1">
      <c r="A25" s="63" t="s">
        <v>225</v>
      </c>
      <c r="B25" s="176" t="s">
        <v>219</v>
      </c>
      <c r="C25" s="176" t="s">
        <v>219</v>
      </c>
      <c r="D25" s="63" t="s">
        <v>358</v>
      </c>
      <c r="E25" s="176" t="s">
        <v>31</v>
      </c>
      <c r="F25" s="225">
        <v>18511.2</v>
      </c>
      <c r="G25" s="203">
        <v>4449.5</v>
      </c>
      <c r="H25" s="203">
        <v>3471.4</v>
      </c>
      <c r="I25" s="203">
        <v>3479.2</v>
      </c>
      <c r="J25" s="203"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v>20617.4</v>
      </c>
      <c r="Y25" s="203">
        <v>4837.2</v>
      </c>
      <c r="Z25" s="203">
        <v>3246.5</v>
      </c>
      <c r="AA25" s="203">
        <v>3806</v>
      </c>
      <c r="AB25" s="203"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v>5588.7</v>
      </c>
      <c r="AR25" s="203">
        <v>3867.1</v>
      </c>
      <c r="AS25" s="203">
        <v>3295.3</v>
      </c>
      <c r="AT25" s="203"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v>4606.4</v>
      </c>
      <c r="CU25" s="126">
        <v>2582.3</v>
      </c>
      <c r="CV25" s="126">
        <v>2469.4</v>
      </c>
      <c r="CW25" s="126"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v>14072.2</v>
      </c>
      <c r="DL25" s="260">
        <v>13876.2</v>
      </c>
      <c r="DM25" s="126">
        <v>4392.4</v>
      </c>
      <c r="DN25" s="126">
        <v>2667.8</v>
      </c>
      <c r="DO25" s="126">
        <v>2694.4</v>
      </c>
      <c r="DP25" s="126"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v>4688.1</v>
      </c>
      <c r="EF25" s="126">
        <v>3199.8</v>
      </c>
      <c r="EG25" s="126">
        <v>2159.3</v>
      </c>
      <c r="EH25" s="74"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302">
        <v>11521.4</v>
      </c>
      <c r="EW25" s="74">
        <v>3666.5</v>
      </c>
      <c r="EX25" s="126">
        <v>2672.6</v>
      </c>
      <c r="EY25" s="84">
        <v>2177.2</v>
      </c>
      <c r="EZ25" s="84">
        <v>3005.1</v>
      </c>
      <c r="FA25" s="74">
        <v>1099.9</v>
      </c>
      <c r="FB25" s="126">
        <v>1116.9</v>
      </c>
      <c r="FC25" s="126">
        <v>1449.7</v>
      </c>
      <c r="FD25" s="126">
        <v>1087.8</v>
      </c>
      <c r="FE25" s="126">
        <v>685.6</v>
      </c>
      <c r="FF25" s="126">
        <v>899.2</v>
      </c>
      <c r="FG25" s="126">
        <v>603.3</v>
      </c>
      <c r="FH25" s="126">
        <v>778.8</v>
      </c>
      <c r="FI25" s="126">
        <v>795.1</v>
      </c>
      <c r="FJ25" s="126">
        <v>882.2</v>
      </c>
      <c r="FK25" s="126">
        <v>886.6</v>
      </c>
      <c r="FL25" s="126">
        <v>1236.3</v>
      </c>
      <c r="FM25" s="302"/>
      <c r="FN25" s="280">
        <v>3181.7</v>
      </c>
      <c r="FO25" s="280">
        <v>2293.9</v>
      </c>
      <c r="FP25" s="280">
        <v>2508.7</v>
      </c>
      <c r="FQ25" s="280">
        <v>3217.3</v>
      </c>
      <c r="FR25" s="126">
        <v>1056.8</v>
      </c>
      <c r="FS25" s="126">
        <v>944.2</v>
      </c>
      <c r="FT25" s="126">
        <v>1180.7</v>
      </c>
      <c r="FU25" s="126">
        <v>967.7</v>
      </c>
      <c r="FV25" s="126">
        <v>662.8</v>
      </c>
      <c r="FW25" s="126">
        <v>663.4</v>
      </c>
      <c r="FX25" s="126">
        <v>621.3</v>
      </c>
      <c r="FY25" s="126">
        <v>748.8</v>
      </c>
      <c r="FZ25" s="126">
        <v>1138.6</v>
      </c>
      <c r="GA25" s="126">
        <v>875.9</v>
      </c>
      <c r="GB25" s="126">
        <v>954.8</v>
      </c>
      <c r="GC25" s="126">
        <v>1386.6</v>
      </c>
      <c r="GE25" s="290">
        <v>3275.1</v>
      </c>
      <c r="GF25" s="290">
        <v>3029.4</v>
      </c>
      <c r="GG25" s="290">
        <v>2362.2</v>
      </c>
      <c r="GH25" s="290">
        <v>2934.3</v>
      </c>
      <c r="GI25" s="74">
        <v>1044</v>
      </c>
      <c r="GJ25" s="74">
        <v>1059.6</v>
      </c>
      <c r="GK25" s="74">
        <v>1171.5</v>
      </c>
      <c r="GL25" s="74">
        <v>1902.6</v>
      </c>
      <c r="GM25" s="74">
        <v>507.8</v>
      </c>
      <c r="GN25" s="74">
        <v>619</v>
      </c>
      <c r="GO25" s="74">
        <v>617.7</v>
      </c>
      <c r="GP25" s="74">
        <v>642.6</v>
      </c>
      <c r="GQ25" s="74">
        <v>1101.9</v>
      </c>
      <c r="GR25" s="74">
        <v>837.8</v>
      </c>
      <c r="GS25" s="74">
        <v>904.9</v>
      </c>
      <c r="GT25" s="74">
        <v>1191.6</v>
      </c>
      <c r="GU25" s="282"/>
      <c r="GV25" s="280">
        <v>2406.3</v>
      </c>
      <c r="GW25" s="280">
        <v>2175.9</v>
      </c>
      <c r="GX25" s="280">
        <v>2381</v>
      </c>
      <c r="GY25" s="280">
        <v>2531.7</v>
      </c>
      <c r="GZ25" s="74">
        <v>812.5</v>
      </c>
      <c r="HA25" s="74">
        <v>650.5</v>
      </c>
      <c r="HB25" s="74">
        <v>943.3</v>
      </c>
      <c r="HC25" s="74">
        <v>817.9</v>
      </c>
      <c r="HD25" s="6">
        <v>679.9</v>
      </c>
      <c r="HE25" s="62">
        <v>678.1</v>
      </c>
      <c r="HF25" s="62">
        <v>682.9</v>
      </c>
      <c r="HG25" s="62">
        <v>684.8</v>
      </c>
      <c r="HH25" s="62">
        <v>1013.3</v>
      </c>
      <c r="HI25" s="62">
        <v>885</v>
      </c>
      <c r="HJ25" s="62">
        <v>703.4</v>
      </c>
      <c r="HK25" s="62">
        <v>943.3</v>
      </c>
      <c r="HM25" s="280">
        <v>1978</v>
      </c>
      <c r="HN25" s="280">
        <f t="shared" si="0"/>
        <v>1506.7</v>
      </c>
      <c r="HO25" s="280">
        <f t="shared" si="1"/>
        <v>1782.6</v>
      </c>
      <c r="HP25" s="280">
        <f t="shared" si="2"/>
        <v>1771.6</v>
      </c>
      <c r="HQ25" s="280">
        <v>750.1</v>
      </c>
      <c r="HR25" s="280">
        <v>627.2</v>
      </c>
      <c r="HS25" s="280">
        <v>648.7</v>
      </c>
      <c r="HT25" s="74">
        <v>338.1</v>
      </c>
      <c r="HU25" s="6">
        <v>579.9</v>
      </c>
      <c r="HV25" s="62">
        <v>588.7</v>
      </c>
      <c r="HW25" s="62">
        <v>547.6</v>
      </c>
      <c r="HX25" s="62">
        <v>589</v>
      </c>
      <c r="HY25" s="62">
        <v>646</v>
      </c>
      <c r="HZ25" s="62">
        <v>666.4</v>
      </c>
      <c r="IA25" s="62">
        <v>523.3</v>
      </c>
      <c r="IB25" s="62">
        <v>581.9</v>
      </c>
    </row>
    <row r="26" spans="1:236" s="126" customFormat="1" ht="18" customHeight="1">
      <c r="A26" s="63" t="s">
        <v>226</v>
      </c>
      <c r="B26" s="176" t="s">
        <v>219</v>
      </c>
      <c r="C26" s="176" t="s">
        <v>219</v>
      </c>
      <c r="D26" s="63" t="s">
        <v>62</v>
      </c>
      <c r="E26" s="176" t="s">
        <v>31</v>
      </c>
      <c r="F26" s="225">
        <v>14371.4</v>
      </c>
      <c r="G26" s="203">
        <v>3970.6</v>
      </c>
      <c r="H26" s="203">
        <v>3305.3</v>
      </c>
      <c r="I26" s="203">
        <v>3085.9</v>
      </c>
      <c r="J26" s="203"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v>10982.7</v>
      </c>
      <c r="Y26" s="203">
        <v>3026.7</v>
      </c>
      <c r="Z26" s="203">
        <v>3428.8</v>
      </c>
      <c r="AA26" s="203">
        <v>2294.1</v>
      </c>
      <c r="AB26" s="203"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v>1451.9</v>
      </c>
      <c r="AR26" s="203">
        <v>1143</v>
      </c>
      <c r="AS26" s="203">
        <v>1158.3</v>
      </c>
      <c r="AT26" s="203"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v>1994.4</v>
      </c>
      <c r="CT26" s="126">
        <v>201.9</v>
      </c>
      <c r="CU26" s="126">
        <v>436.7</v>
      </c>
      <c r="CV26" s="126">
        <v>712.5</v>
      </c>
      <c r="CW26" s="126"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v>1994.4</v>
      </c>
      <c r="DL26" s="260">
        <v>2214.2</v>
      </c>
      <c r="DM26" s="126">
        <v>328.5</v>
      </c>
      <c r="DN26" s="126">
        <v>655.2</v>
      </c>
      <c r="DO26" s="126">
        <v>827.1</v>
      </c>
      <c r="DP26" s="126"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v>336.6</v>
      </c>
      <c r="EF26" s="126">
        <v>654.1</v>
      </c>
      <c r="EG26" s="126">
        <v>742.5</v>
      </c>
      <c r="EH26" s="74"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302">
        <v>3130.6</v>
      </c>
      <c r="EW26" s="74">
        <v>263</v>
      </c>
      <c r="EX26" s="126">
        <v>743.1</v>
      </c>
      <c r="EY26" s="84">
        <v>1185.4</v>
      </c>
      <c r="EZ26" s="84">
        <v>1020.5</v>
      </c>
      <c r="FA26" s="6">
        <v>79.5</v>
      </c>
      <c r="FB26" s="6">
        <v>100.7</v>
      </c>
      <c r="FC26" s="6">
        <v>82.8</v>
      </c>
      <c r="FD26" s="6">
        <v>140.7</v>
      </c>
      <c r="FE26" s="6">
        <v>264.4</v>
      </c>
      <c r="FF26" s="6">
        <v>338</v>
      </c>
      <c r="FG26" s="6">
        <v>348.2</v>
      </c>
      <c r="FH26" s="6">
        <v>383.4</v>
      </c>
      <c r="FI26" s="6">
        <v>453.8</v>
      </c>
      <c r="FJ26" s="6">
        <v>480.6</v>
      </c>
      <c r="FK26" s="6">
        <v>335.5</v>
      </c>
      <c r="FL26" s="6">
        <v>204.4</v>
      </c>
      <c r="FM26" s="302"/>
      <c r="FN26" s="280">
        <v>689.8</v>
      </c>
      <c r="FO26" s="280">
        <v>983.7</v>
      </c>
      <c r="FP26" s="280">
        <v>1525.5</v>
      </c>
      <c r="FQ26" s="280">
        <v>814.2</v>
      </c>
      <c r="FR26" s="126">
        <v>326.3</v>
      </c>
      <c r="FS26" s="126">
        <v>202.1</v>
      </c>
      <c r="FT26" s="126">
        <v>161.4</v>
      </c>
      <c r="FU26" s="126">
        <v>211.2</v>
      </c>
      <c r="FV26" s="126">
        <v>259.5</v>
      </c>
      <c r="FW26" s="126">
        <v>513</v>
      </c>
      <c r="FX26" s="126">
        <v>704.2</v>
      </c>
      <c r="FY26" s="126">
        <v>458.6</v>
      </c>
      <c r="FZ26" s="126">
        <v>362.7</v>
      </c>
      <c r="GA26" s="126">
        <v>299.5</v>
      </c>
      <c r="GB26" s="126">
        <v>244.2</v>
      </c>
      <c r="GC26" s="126">
        <v>270.5</v>
      </c>
      <c r="GE26" s="290">
        <v>855.9</v>
      </c>
      <c r="GF26" s="290">
        <v>990.9</v>
      </c>
      <c r="GG26" s="290">
        <v>1388.5</v>
      </c>
      <c r="GH26" s="290">
        <v>1053.8</v>
      </c>
      <c r="GI26" s="74">
        <v>203</v>
      </c>
      <c r="GJ26" s="74">
        <v>417.5</v>
      </c>
      <c r="GK26" s="74">
        <v>235.4</v>
      </c>
      <c r="GL26" s="74">
        <v>256.8</v>
      </c>
      <c r="GM26" s="74">
        <v>333.5</v>
      </c>
      <c r="GN26" s="74">
        <v>400.6</v>
      </c>
      <c r="GO26" s="74">
        <v>513</v>
      </c>
      <c r="GP26" s="74">
        <v>466</v>
      </c>
      <c r="GQ26" s="74">
        <v>409.5</v>
      </c>
      <c r="GR26" s="74">
        <v>397.2</v>
      </c>
      <c r="GS26" s="74">
        <v>413.1</v>
      </c>
      <c r="GT26" s="74">
        <v>243.5</v>
      </c>
      <c r="GU26" s="282"/>
      <c r="GV26" s="280">
        <v>577.7</v>
      </c>
      <c r="GW26" s="280">
        <v>1657.5</v>
      </c>
      <c r="GX26" s="280">
        <v>1938.9</v>
      </c>
      <c r="GY26" s="280">
        <v>1331.1</v>
      </c>
      <c r="GZ26" s="74">
        <v>156.7</v>
      </c>
      <c r="HA26" s="74">
        <v>177.6</v>
      </c>
      <c r="HB26" s="74">
        <v>243.4</v>
      </c>
      <c r="HC26" s="6">
        <v>431.2</v>
      </c>
      <c r="HD26" s="6">
        <v>504.9</v>
      </c>
      <c r="HE26" s="6">
        <v>721.4</v>
      </c>
      <c r="HF26" s="6">
        <v>820</v>
      </c>
      <c r="HG26" s="6">
        <v>654.3</v>
      </c>
      <c r="HH26" s="6">
        <v>464.6</v>
      </c>
      <c r="HI26" s="6">
        <v>359.4</v>
      </c>
      <c r="HJ26" s="6">
        <v>381.9</v>
      </c>
      <c r="HK26" s="6">
        <v>589.8</v>
      </c>
      <c r="HM26" s="280">
        <v>1111.1</v>
      </c>
      <c r="HN26" s="280">
        <f t="shared" si="0"/>
        <v>2475.3</v>
      </c>
      <c r="HO26" s="280">
        <f t="shared" si="1"/>
        <v>2455.8</v>
      </c>
      <c r="HP26" s="280">
        <f t="shared" si="2"/>
        <v>2239.3</v>
      </c>
      <c r="HQ26" s="280">
        <v>370.5</v>
      </c>
      <c r="HR26" s="280">
        <v>330.8</v>
      </c>
      <c r="HS26" s="280">
        <v>416.5</v>
      </c>
      <c r="HT26" s="6">
        <v>685.3</v>
      </c>
      <c r="HU26" s="6">
        <v>966.9</v>
      </c>
      <c r="HV26" s="6">
        <v>823.1</v>
      </c>
      <c r="HW26" s="6">
        <v>982.1</v>
      </c>
      <c r="HX26" s="6">
        <v>755.5</v>
      </c>
      <c r="HY26" s="6">
        <v>718.2</v>
      </c>
      <c r="HZ26" s="6">
        <v>586.7</v>
      </c>
      <c r="IA26" s="6">
        <v>941.7</v>
      </c>
      <c r="IB26" s="6">
        <v>710.9</v>
      </c>
    </row>
    <row r="27" spans="1:236" s="126" customFormat="1" ht="14.25" customHeight="1">
      <c r="A27" s="63" t="s">
        <v>227</v>
      </c>
      <c r="B27" s="176" t="s">
        <v>219</v>
      </c>
      <c r="C27" s="176" t="s">
        <v>219</v>
      </c>
      <c r="D27" s="63" t="s">
        <v>104</v>
      </c>
      <c r="E27" s="176" t="s">
        <v>31</v>
      </c>
      <c r="F27" s="225">
        <v>14552.5</v>
      </c>
      <c r="G27" s="203">
        <v>5432.2</v>
      </c>
      <c r="H27" s="203">
        <v>4319.4</v>
      </c>
      <c r="I27" s="203">
        <v>1935.2</v>
      </c>
      <c r="J27" s="203"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v>22099.4</v>
      </c>
      <c r="Y27" s="203">
        <v>3970.7</v>
      </c>
      <c r="Z27" s="203">
        <v>5426.5</v>
      </c>
      <c r="AA27" s="203">
        <v>6135.9</v>
      </c>
      <c r="AB27" s="203"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v>7806.4</v>
      </c>
      <c r="AR27" s="203">
        <v>5738.4</v>
      </c>
      <c r="AS27" s="203">
        <v>4913.9</v>
      </c>
      <c r="AT27" s="203"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v>2532.2</v>
      </c>
      <c r="CU27" s="126">
        <v>4875.5</v>
      </c>
      <c r="CV27" s="126">
        <v>7403.4</v>
      </c>
      <c r="CW27" s="126"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v>21046.3</v>
      </c>
      <c r="DL27" s="260">
        <v>30699.3</v>
      </c>
      <c r="DM27" s="126">
        <v>6319.4</v>
      </c>
      <c r="DN27" s="126">
        <v>6728.7</v>
      </c>
      <c r="DO27" s="126">
        <v>8763.9</v>
      </c>
      <c r="DP27" s="126"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v>8653.8</v>
      </c>
      <c r="EF27" s="126">
        <v>7822.2</v>
      </c>
      <c r="EG27" s="126">
        <v>7626.8</v>
      </c>
      <c r="EH27" s="74"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302">
        <v>36585.3</v>
      </c>
      <c r="EW27" s="74">
        <v>6590.6</v>
      </c>
      <c r="EX27" s="126">
        <v>7293.7</v>
      </c>
      <c r="EY27" s="84">
        <v>7142.8</v>
      </c>
      <c r="EZ27" s="84">
        <v>8907.4</v>
      </c>
      <c r="FA27" s="6">
        <v>1455.1</v>
      </c>
      <c r="FB27" s="6">
        <v>2256.6</v>
      </c>
      <c r="FC27" s="6">
        <v>2878.9</v>
      </c>
      <c r="FD27" s="6">
        <v>1965</v>
      </c>
      <c r="FE27" s="6">
        <v>1686.3</v>
      </c>
      <c r="FF27" s="6">
        <v>3642.4</v>
      </c>
      <c r="FG27" s="6">
        <v>2237.1</v>
      </c>
      <c r="FH27" s="6">
        <v>2398.1</v>
      </c>
      <c r="FI27" s="6">
        <v>2507.6</v>
      </c>
      <c r="FJ27" s="6">
        <v>2113.2</v>
      </c>
      <c r="FK27" s="6">
        <v>2594.8</v>
      </c>
      <c r="FL27" s="6">
        <v>4199.4</v>
      </c>
      <c r="FM27" s="302"/>
      <c r="FN27" s="280">
        <v>7381</v>
      </c>
      <c r="FO27" s="280">
        <v>8113.9</v>
      </c>
      <c r="FP27" s="280">
        <v>8489.3</v>
      </c>
      <c r="FQ27" s="280">
        <v>6664</v>
      </c>
      <c r="FR27" s="126">
        <v>1467.6</v>
      </c>
      <c r="FS27" s="126">
        <v>2399.3</v>
      </c>
      <c r="FT27" s="126">
        <v>3514.1</v>
      </c>
      <c r="FU27" s="126">
        <v>1725.2</v>
      </c>
      <c r="FV27" s="126">
        <v>2933.5</v>
      </c>
      <c r="FW27" s="126">
        <v>3455.2</v>
      </c>
      <c r="FX27" s="126">
        <v>2735.4</v>
      </c>
      <c r="FY27" s="126">
        <v>3415.7</v>
      </c>
      <c r="FZ27" s="126">
        <v>2338.2</v>
      </c>
      <c r="GA27" s="126">
        <v>1843.5</v>
      </c>
      <c r="GB27" s="126">
        <v>2426.7</v>
      </c>
      <c r="GC27" s="126">
        <v>2393.8</v>
      </c>
      <c r="GE27" s="290">
        <v>8379</v>
      </c>
      <c r="GF27" s="290">
        <v>10802.8</v>
      </c>
      <c r="GG27" s="290">
        <v>10801.1</v>
      </c>
      <c r="GH27" s="290">
        <v>7095.5</v>
      </c>
      <c r="GI27" s="74">
        <v>1762.4</v>
      </c>
      <c r="GJ27" s="74">
        <v>2240.6</v>
      </c>
      <c r="GK27" s="74">
        <v>4376</v>
      </c>
      <c r="GL27" s="74">
        <v>4086.4</v>
      </c>
      <c r="GM27" s="74">
        <v>3492.8</v>
      </c>
      <c r="GN27" s="74">
        <v>3223.6</v>
      </c>
      <c r="GO27" s="74">
        <v>3716.1</v>
      </c>
      <c r="GP27" s="74">
        <v>4516.9</v>
      </c>
      <c r="GQ27" s="74">
        <v>2568.1</v>
      </c>
      <c r="GR27" s="74">
        <v>2725.3</v>
      </c>
      <c r="GS27" s="74">
        <v>2004.1</v>
      </c>
      <c r="GT27" s="74">
        <v>2366.1</v>
      </c>
      <c r="GU27" s="282"/>
      <c r="GV27" s="280">
        <v>7383.1</v>
      </c>
      <c r="GW27" s="280">
        <v>10025.9</v>
      </c>
      <c r="GX27" s="280">
        <v>10981.1</v>
      </c>
      <c r="GY27" s="280">
        <v>12064.5</v>
      </c>
      <c r="GZ27" s="74">
        <v>2635.7</v>
      </c>
      <c r="HA27" s="74">
        <v>2262</v>
      </c>
      <c r="HB27" s="74">
        <v>2485.4</v>
      </c>
      <c r="HC27" s="74">
        <v>3043.2</v>
      </c>
      <c r="HD27" s="6">
        <v>3656</v>
      </c>
      <c r="HE27" s="6">
        <v>3326.7</v>
      </c>
      <c r="HF27" s="6">
        <v>3669.2</v>
      </c>
      <c r="HG27" s="6">
        <v>3799.8</v>
      </c>
      <c r="HH27" s="6">
        <v>3512.1</v>
      </c>
      <c r="HI27" s="6">
        <v>4131.1</v>
      </c>
      <c r="HJ27" s="6">
        <v>3873.4</v>
      </c>
      <c r="HK27" s="6">
        <v>4060</v>
      </c>
      <c r="HM27" s="280">
        <v>15488.4</v>
      </c>
      <c r="HN27" s="280">
        <f t="shared" si="0"/>
        <v>12253.3</v>
      </c>
      <c r="HO27" s="280">
        <f t="shared" si="1"/>
        <v>14375.3</v>
      </c>
      <c r="HP27" s="280">
        <f t="shared" si="2"/>
        <v>16869.3</v>
      </c>
      <c r="HQ27" s="280">
        <v>4506.9</v>
      </c>
      <c r="HR27" s="280">
        <v>5644</v>
      </c>
      <c r="HS27" s="280">
        <v>5336.6</v>
      </c>
      <c r="HT27" s="74">
        <v>4301.7</v>
      </c>
      <c r="HU27" s="6">
        <v>3664.3</v>
      </c>
      <c r="HV27" s="6">
        <v>4287.3</v>
      </c>
      <c r="HW27" s="6">
        <v>4877</v>
      </c>
      <c r="HX27" s="6">
        <v>5159.5</v>
      </c>
      <c r="HY27" s="6">
        <v>4338.8</v>
      </c>
      <c r="HZ27" s="6">
        <v>5893</v>
      </c>
      <c r="IA27" s="6">
        <v>4688.6</v>
      </c>
      <c r="IB27" s="6">
        <v>6287.7</v>
      </c>
    </row>
    <row r="28" spans="1:236" s="126" customFormat="1" ht="24" customHeight="1">
      <c r="A28" s="63" t="s">
        <v>228</v>
      </c>
      <c r="B28" s="176" t="s">
        <v>219</v>
      </c>
      <c r="C28" s="176" t="s">
        <v>219</v>
      </c>
      <c r="D28" s="63" t="s">
        <v>375</v>
      </c>
      <c r="E28" s="176" t="s">
        <v>31</v>
      </c>
      <c r="F28" s="225">
        <v>28.2</v>
      </c>
      <c r="G28" s="203">
        <v>6.8</v>
      </c>
      <c r="H28" s="203">
        <v>6.8</v>
      </c>
      <c r="I28" s="203">
        <v>6.1</v>
      </c>
      <c r="J28" s="203"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v>53.8</v>
      </c>
      <c r="Y28" s="203">
        <v>5.7</v>
      </c>
      <c r="Z28" s="203">
        <v>10.8</v>
      </c>
      <c r="AA28" s="203">
        <v>19.4</v>
      </c>
      <c r="AB28" s="203"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v>25.8</v>
      </c>
      <c r="AR28" s="203">
        <v>21.7</v>
      </c>
      <c r="AS28" s="203">
        <v>23.1</v>
      </c>
      <c r="AT28" s="203"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v>11.3</v>
      </c>
      <c r="CT28" s="126">
        <v>2.7</v>
      </c>
      <c r="CU28" s="126">
        <v>2.8</v>
      </c>
      <c r="CV28" s="126">
        <v>2.7</v>
      </c>
      <c r="CW28" s="126"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v>11.3</v>
      </c>
      <c r="DL28" s="260">
        <v>14.1</v>
      </c>
      <c r="DM28" s="126">
        <v>3.5</v>
      </c>
      <c r="DN28" s="126">
        <v>3</v>
      </c>
      <c r="DO28" s="126">
        <v>2.6</v>
      </c>
      <c r="DP28" s="126"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v>13.5</v>
      </c>
      <c r="EF28" s="126">
        <v>13.1</v>
      </c>
      <c r="EG28" s="126">
        <v>13.8</v>
      </c>
      <c r="EH28" s="74"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302">
        <v>489.8</v>
      </c>
      <c r="EW28" s="74">
        <v>57.7</v>
      </c>
      <c r="EX28" s="126">
        <v>91.4</v>
      </c>
      <c r="EY28" s="84">
        <v>129.9</v>
      </c>
      <c r="EZ28" s="84">
        <v>249.3</v>
      </c>
      <c r="FA28" s="6">
        <v>9.8</v>
      </c>
      <c r="FB28" s="6">
        <v>16.6</v>
      </c>
      <c r="FC28" s="6">
        <v>31.3</v>
      </c>
      <c r="FD28" s="6">
        <v>15</v>
      </c>
      <c r="FE28" s="6">
        <v>15.2</v>
      </c>
      <c r="FF28" s="6">
        <v>61.2</v>
      </c>
      <c r="FG28" s="6">
        <v>13</v>
      </c>
      <c r="FH28" s="6">
        <v>94.9</v>
      </c>
      <c r="FI28" s="6">
        <v>22</v>
      </c>
      <c r="FJ28" s="6">
        <v>6.9</v>
      </c>
      <c r="FK28" s="6">
        <v>14.7</v>
      </c>
      <c r="FL28" s="6">
        <v>227.7</v>
      </c>
      <c r="FM28" s="302"/>
      <c r="FN28" s="280">
        <v>56.1</v>
      </c>
      <c r="FO28" s="280">
        <v>88.6</v>
      </c>
      <c r="FP28" s="280">
        <v>89.1</v>
      </c>
      <c r="FQ28" s="280">
        <v>59.8</v>
      </c>
      <c r="FR28" s="126">
        <v>25.6</v>
      </c>
      <c r="FS28" s="74">
        <v>3</v>
      </c>
      <c r="FT28" s="126">
        <v>27.5</v>
      </c>
      <c r="FU28" s="126">
        <v>27.4</v>
      </c>
      <c r="FV28" s="126">
        <v>21.9</v>
      </c>
      <c r="FW28" s="126">
        <v>39.3</v>
      </c>
      <c r="FX28" s="126">
        <v>37.5</v>
      </c>
      <c r="FY28" s="126">
        <v>26.3</v>
      </c>
      <c r="FZ28" s="126">
        <v>25.3</v>
      </c>
      <c r="GA28" s="126">
        <v>14.8</v>
      </c>
      <c r="GB28" s="126">
        <v>22.1</v>
      </c>
      <c r="GC28" s="126">
        <v>22.9</v>
      </c>
      <c r="GE28" s="290">
        <v>91.7</v>
      </c>
      <c r="GF28" s="290">
        <v>120.1</v>
      </c>
      <c r="GG28" s="290">
        <v>90</v>
      </c>
      <c r="GH28" s="290">
        <v>206.8</v>
      </c>
      <c r="GI28" s="74">
        <v>35</v>
      </c>
      <c r="GJ28" s="74">
        <v>19.5</v>
      </c>
      <c r="GK28" s="74">
        <v>37.2</v>
      </c>
      <c r="GL28" s="74">
        <v>35.8</v>
      </c>
      <c r="GM28" s="74">
        <v>44.1</v>
      </c>
      <c r="GN28" s="74">
        <v>40.2</v>
      </c>
      <c r="GO28" s="74">
        <v>18.8</v>
      </c>
      <c r="GP28" s="74">
        <v>42.3</v>
      </c>
      <c r="GQ28" s="74">
        <v>28.9</v>
      </c>
      <c r="GR28" s="74">
        <v>67.7</v>
      </c>
      <c r="GS28" s="74">
        <v>69.7</v>
      </c>
      <c r="GT28" s="74">
        <v>69.4</v>
      </c>
      <c r="GU28" s="282"/>
      <c r="GV28" s="280">
        <v>177.7</v>
      </c>
      <c r="GW28" s="280">
        <v>250.2</v>
      </c>
      <c r="GX28" s="280">
        <v>656.3</v>
      </c>
      <c r="GY28" s="280">
        <v>294.9</v>
      </c>
      <c r="GZ28" s="74">
        <v>56</v>
      </c>
      <c r="HA28" s="74">
        <v>51.7</v>
      </c>
      <c r="HB28" s="74">
        <v>70</v>
      </c>
      <c r="HC28" s="74">
        <v>44.4</v>
      </c>
      <c r="HD28" s="6">
        <v>56.8</v>
      </c>
      <c r="HE28" s="6">
        <v>149</v>
      </c>
      <c r="HF28" s="6">
        <v>252.9</v>
      </c>
      <c r="HG28" s="6">
        <v>241.6</v>
      </c>
      <c r="HH28" s="6">
        <v>161.8</v>
      </c>
      <c r="HI28" s="6">
        <v>135.3</v>
      </c>
      <c r="HJ28" s="6">
        <v>70.6</v>
      </c>
      <c r="HK28" s="6">
        <v>89</v>
      </c>
      <c r="HM28" s="280">
        <v>158.1</v>
      </c>
      <c r="HN28" s="280">
        <f t="shared" si="0"/>
        <v>514.1</v>
      </c>
      <c r="HO28" s="280">
        <f t="shared" si="1"/>
        <v>577.1</v>
      </c>
      <c r="HP28" s="280">
        <f t="shared" si="2"/>
        <v>1089.2</v>
      </c>
      <c r="HQ28" s="280">
        <v>52.5</v>
      </c>
      <c r="HR28" s="280">
        <v>59</v>
      </c>
      <c r="HS28" s="280">
        <v>48.7</v>
      </c>
      <c r="HT28" s="74">
        <v>149.1</v>
      </c>
      <c r="HU28" s="6">
        <v>303.5</v>
      </c>
      <c r="HV28" s="6">
        <v>61.5</v>
      </c>
      <c r="HW28" s="6">
        <v>231</v>
      </c>
      <c r="HX28" s="6">
        <v>202.2</v>
      </c>
      <c r="HY28" s="6">
        <v>143.9</v>
      </c>
      <c r="HZ28" s="6">
        <v>92.4</v>
      </c>
      <c r="IA28" s="6">
        <v>477.5</v>
      </c>
      <c r="IB28" s="6">
        <v>519.3</v>
      </c>
    </row>
    <row r="29" spans="1:236" s="126" customFormat="1" ht="15" customHeight="1">
      <c r="A29" s="63" t="s">
        <v>229</v>
      </c>
      <c r="B29" s="176" t="s">
        <v>219</v>
      </c>
      <c r="C29" s="176" t="s">
        <v>219</v>
      </c>
      <c r="D29" s="283" t="s">
        <v>65</v>
      </c>
      <c r="E29" s="176" t="s">
        <v>31</v>
      </c>
      <c r="F29" s="225">
        <v>3391.6</v>
      </c>
      <c r="G29" s="203">
        <v>579.8</v>
      </c>
      <c r="H29" s="203">
        <v>1036.4</v>
      </c>
      <c r="I29" s="203">
        <v>1004.4</v>
      </c>
      <c r="J29" s="203"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225">
        <v>2606.9</v>
      </c>
      <c r="Y29" s="203">
        <v>320.1</v>
      </c>
      <c r="Z29" s="203">
        <v>861.9</v>
      </c>
      <c r="AA29" s="203">
        <v>895.8</v>
      </c>
      <c r="AB29" s="203"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225">
        <v>3574.4</v>
      </c>
      <c r="AQ29" s="203">
        <v>391.9</v>
      </c>
      <c r="AR29" s="203">
        <v>1102.2</v>
      </c>
      <c r="AS29" s="203">
        <v>1380.2</v>
      </c>
      <c r="AT29" s="203"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57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261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260">
        <v>3256</v>
      </c>
      <c r="CT29" s="126">
        <v>394.3</v>
      </c>
      <c r="CU29" s="126">
        <v>931.7</v>
      </c>
      <c r="CV29" s="126">
        <v>1092.5</v>
      </c>
      <c r="CW29" s="126"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v>3256</v>
      </c>
      <c r="DL29" s="260">
        <v>3176.7</v>
      </c>
      <c r="DM29" s="126">
        <v>508.1</v>
      </c>
      <c r="DN29" s="126">
        <v>824.7</v>
      </c>
      <c r="DO29" s="126">
        <v>1179.7</v>
      </c>
      <c r="DP29" s="126"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260">
        <v>3615.7</v>
      </c>
      <c r="EE29" s="126">
        <v>494.7</v>
      </c>
      <c r="EF29" s="126">
        <v>1326.9</v>
      </c>
      <c r="EG29" s="126">
        <v>1219</v>
      </c>
      <c r="EH29" s="74"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302">
        <v>2577.6</v>
      </c>
      <c r="EW29" s="74">
        <v>445.2</v>
      </c>
      <c r="EX29" s="126">
        <v>1302.8</v>
      </c>
      <c r="EY29" s="84">
        <v>1591.9</v>
      </c>
      <c r="EZ29" s="84">
        <v>769.8</v>
      </c>
      <c r="FA29" s="6">
        <v>114.3</v>
      </c>
      <c r="FB29" s="6">
        <v>137.1</v>
      </c>
      <c r="FC29" s="6">
        <v>193.8</v>
      </c>
      <c r="FD29" s="6">
        <v>277.8</v>
      </c>
      <c r="FE29" s="6">
        <v>439.9</v>
      </c>
      <c r="FF29" s="6">
        <v>585.1</v>
      </c>
      <c r="FG29" s="6">
        <v>612.5</v>
      </c>
      <c r="FH29" s="6">
        <v>626.2</v>
      </c>
      <c r="FI29" s="6">
        <v>353.2</v>
      </c>
      <c r="FJ29" s="6">
        <v>356.4</v>
      </c>
      <c r="FK29" s="6">
        <v>205.2</v>
      </c>
      <c r="FL29" s="6">
        <v>208.2</v>
      </c>
      <c r="FM29" s="302"/>
      <c r="FN29" s="280">
        <v>478.4</v>
      </c>
      <c r="FO29" s="280">
        <v>1163.5</v>
      </c>
      <c r="FP29" s="280">
        <v>1373.1</v>
      </c>
      <c r="FQ29" s="280">
        <v>893</v>
      </c>
      <c r="FR29" s="126">
        <v>134.6</v>
      </c>
      <c r="FS29" s="126">
        <v>155.3</v>
      </c>
      <c r="FT29" s="126">
        <v>188.5</v>
      </c>
      <c r="FU29" s="126">
        <v>228.5</v>
      </c>
      <c r="FV29" s="126">
        <v>449.4</v>
      </c>
      <c r="FW29" s="126">
        <v>485.6</v>
      </c>
      <c r="FX29" s="126">
        <v>567.7</v>
      </c>
      <c r="FY29" s="126">
        <v>473.8</v>
      </c>
      <c r="FZ29" s="126">
        <v>331.6</v>
      </c>
      <c r="GA29" s="126">
        <v>340.3</v>
      </c>
      <c r="GB29" s="126">
        <v>250.4</v>
      </c>
      <c r="GC29" s="126">
        <v>302.3</v>
      </c>
      <c r="GE29" s="290">
        <v>634.2</v>
      </c>
      <c r="GF29" s="290">
        <v>1054.1</v>
      </c>
      <c r="GG29" s="290">
        <v>1246.8</v>
      </c>
      <c r="GH29" s="290">
        <v>900.7</v>
      </c>
      <c r="GI29" s="74">
        <v>252.4</v>
      </c>
      <c r="GJ29" s="74">
        <v>172.9</v>
      </c>
      <c r="GK29" s="74">
        <v>208.9</v>
      </c>
      <c r="GL29" s="74">
        <v>241</v>
      </c>
      <c r="GM29" s="74">
        <v>409</v>
      </c>
      <c r="GN29" s="74">
        <v>404.1</v>
      </c>
      <c r="GO29" s="74">
        <v>436.5</v>
      </c>
      <c r="GP29" s="74">
        <v>415.9</v>
      </c>
      <c r="GQ29" s="74">
        <v>394.4</v>
      </c>
      <c r="GR29" s="74">
        <v>340.3</v>
      </c>
      <c r="GS29" s="74">
        <v>296.5</v>
      </c>
      <c r="GT29" s="74">
        <v>263.9</v>
      </c>
      <c r="GU29" s="282"/>
      <c r="GV29" s="280">
        <v>764.3</v>
      </c>
      <c r="GW29" s="280">
        <v>1349.5</v>
      </c>
      <c r="GX29" s="280">
        <v>1631.3</v>
      </c>
      <c r="GY29" s="280">
        <v>924.6</v>
      </c>
      <c r="GZ29" s="74">
        <v>202.8</v>
      </c>
      <c r="HA29" s="74">
        <v>260.3</v>
      </c>
      <c r="HB29" s="74">
        <v>301.2</v>
      </c>
      <c r="HC29" s="74">
        <v>372.7</v>
      </c>
      <c r="HD29" s="74">
        <v>497.8</v>
      </c>
      <c r="HE29" s="62">
        <v>479</v>
      </c>
      <c r="HF29" s="62">
        <v>462.7</v>
      </c>
      <c r="HG29" s="62">
        <v>690.2</v>
      </c>
      <c r="HH29" s="62">
        <v>478.4</v>
      </c>
      <c r="HI29" s="62">
        <v>412.9</v>
      </c>
      <c r="HJ29" s="62">
        <v>253.4</v>
      </c>
      <c r="HK29" s="62">
        <v>258.3</v>
      </c>
      <c r="HM29" s="280">
        <v>1236.4</v>
      </c>
      <c r="HN29" s="280">
        <f t="shared" si="0"/>
        <v>1901</v>
      </c>
      <c r="HO29" s="280">
        <f t="shared" si="1"/>
        <v>2075.6</v>
      </c>
      <c r="HP29" s="280">
        <f t="shared" si="2"/>
        <v>2353.1</v>
      </c>
      <c r="HQ29" s="280">
        <v>410.5</v>
      </c>
      <c r="HR29" s="280">
        <v>370.6</v>
      </c>
      <c r="HS29" s="280">
        <v>351.1</v>
      </c>
      <c r="HT29" s="74">
        <v>476.1</v>
      </c>
      <c r="HU29" s="74">
        <v>649.7</v>
      </c>
      <c r="HV29" s="62">
        <v>775.2</v>
      </c>
      <c r="HW29" s="62">
        <v>785.9</v>
      </c>
      <c r="HX29" s="62">
        <v>671</v>
      </c>
      <c r="HY29" s="62">
        <v>618.7</v>
      </c>
      <c r="HZ29" s="62">
        <v>658.5</v>
      </c>
      <c r="IA29" s="62">
        <v>953.5</v>
      </c>
      <c r="IB29" s="62">
        <v>741.1</v>
      </c>
    </row>
    <row r="30" spans="1:236" s="126" customFormat="1" ht="12">
      <c r="A30" s="63" t="s">
        <v>230</v>
      </c>
      <c r="B30" s="176" t="s">
        <v>219</v>
      </c>
      <c r="C30" s="176" t="s">
        <v>219</v>
      </c>
      <c r="D30" s="63" t="s">
        <v>112</v>
      </c>
      <c r="E30" s="176" t="s">
        <v>31</v>
      </c>
      <c r="F30" s="225">
        <v>659.9</v>
      </c>
      <c r="G30" s="203">
        <v>169.6</v>
      </c>
      <c r="H30" s="203">
        <v>176</v>
      </c>
      <c r="I30" s="203">
        <v>155.6</v>
      </c>
      <c r="J30" s="203"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v>545.9</v>
      </c>
      <c r="Y30" s="203">
        <v>156</v>
      </c>
      <c r="Z30" s="203">
        <v>140.7</v>
      </c>
      <c r="AA30" s="203">
        <v>121</v>
      </c>
      <c r="AB30" s="203"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v>132.1</v>
      </c>
      <c r="AR30" s="203">
        <v>93.8</v>
      </c>
      <c r="AS30" s="203">
        <v>97.3</v>
      </c>
      <c r="AT30" s="203"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v>83.6</v>
      </c>
      <c r="CU30" s="126">
        <v>104.7</v>
      </c>
      <c r="CV30" s="126">
        <v>103.4</v>
      </c>
      <c r="CW30" s="126"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v>382</v>
      </c>
      <c r="DL30" s="260">
        <v>504.5</v>
      </c>
      <c r="DM30" s="126">
        <v>122.6</v>
      </c>
      <c r="DN30" s="126">
        <v>133.6</v>
      </c>
      <c r="DO30" s="126">
        <v>126.6</v>
      </c>
      <c r="DP30" s="126"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v>202</v>
      </c>
      <c r="EF30" s="126">
        <v>100.3</v>
      </c>
      <c r="EG30" s="126">
        <v>94.8</v>
      </c>
      <c r="EH30" s="74"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302">
        <v>705.5</v>
      </c>
      <c r="EW30" s="74">
        <v>159.3</v>
      </c>
      <c r="EX30" s="126">
        <v>205.7</v>
      </c>
      <c r="EY30" s="84">
        <v>157.4</v>
      </c>
      <c r="EZ30" s="84">
        <v>145.8</v>
      </c>
      <c r="FA30" s="74">
        <v>41.9</v>
      </c>
      <c r="FB30" s="126">
        <v>58.8</v>
      </c>
      <c r="FC30" s="126">
        <v>58.6</v>
      </c>
      <c r="FD30" s="126">
        <v>63.7</v>
      </c>
      <c r="FE30" s="126">
        <v>62.4</v>
      </c>
      <c r="FF30" s="126">
        <v>79.6</v>
      </c>
      <c r="FG30" s="126">
        <v>44.9</v>
      </c>
      <c r="FH30" s="126">
        <v>55.4</v>
      </c>
      <c r="FI30" s="126">
        <v>57.1</v>
      </c>
      <c r="FJ30" s="126">
        <v>60.8</v>
      </c>
      <c r="FK30" s="126">
        <v>49.6</v>
      </c>
      <c r="FL30" s="126">
        <v>35.4</v>
      </c>
      <c r="FM30" s="302"/>
      <c r="FN30" s="280">
        <v>130.3</v>
      </c>
      <c r="FO30" s="280">
        <v>159.3</v>
      </c>
      <c r="FP30" s="280">
        <v>158</v>
      </c>
      <c r="FQ30" s="280">
        <v>145.5</v>
      </c>
      <c r="FR30" s="126">
        <v>40.5</v>
      </c>
      <c r="FS30" s="126">
        <v>44.4</v>
      </c>
      <c r="FT30" s="126">
        <v>45.4</v>
      </c>
      <c r="FU30" s="126">
        <v>43.1</v>
      </c>
      <c r="FV30" s="126">
        <v>47</v>
      </c>
      <c r="FW30" s="126">
        <v>69.2</v>
      </c>
      <c r="FX30" s="126">
        <v>52.4</v>
      </c>
      <c r="FY30" s="126">
        <v>54.4</v>
      </c>
      <c r="FZ30" s="126">
        <v>51.2</v>
      </c>
      <c r="GA30" s="126">
        <v>53.9</v>
      </c>
      <c r="GB30" s="126">
        <v>51.2</v>
      </c>
      <c r="GC30" s="126">
        <v>40.4</v>
      </c>
      <c r="GE30" s="290">
        <v>155.9</v>
      </c>
      <c r="GF30" s="290">
        <v>165.8</v>
      </c>
      <c r="GG30" s="290">
        <v>158.7</v>
      </c>
      <c r="GH30" s="290">
        <v>182.9</v>
      </c>
      <c r="GI30" s="74">
        <v>46.2</v>
      </c>
      <c r="GJ30" s="74">
        <v>49</v>
      </c>
      <c r="GK30" s="74">
        <v>60.7</v>
      </c>
      <c r="GL30" s="74">
        <v>63.7</v>
      </c>
      <c r="GM30" s="74">
        <v>56.5</v>
      </c>
      <c r="GN30" s="74">
        <v>45.6</v>
      </c>
      <c r="GO30" s="74">
        <v>51.5</v>
      </c>
      <c r="GP30" s="74">
        <v>55.6</v>
      </c>
      <c r="GQ30" s="74">
        <v>51.6</v>
      </c>
      <c r="GR30" s="74">
        <v>48.8</v>
      </c>
      <c r="GS30" s="74">
        <v>37.6</v>
      </c>
      <c r="GT30" s="74">
        <v>96.5</v>
      </c>
      <c r="GU30" s="282"/>
      <c r="GV30" s="280">
        <v>245.3</v>
      </c>
      <c r="GW30" s="280">
        <v>284.2</v>
      </c>
      <c r="GX30" s="280">
        <v>312.7</v>
      </c>
      <c r="GY30" s="280">
        <v>281.6</v>
      </c>
      <c r="GZ30" s="74">
        <v>85</v>
      </c>
      <c r="HA30" s="74">
        <v>76.3</v>
      </c>
      <c r="HB30" s="74">
        <v>84</v>
      </c>
      <c r="HC30" s="74">
        <v>98</v>
      </c>
      <c r="HD30" s="74">
        <v>98.5</v>
      </c>
      <c r="HE30" s="6">
        <v>87.7</v>
      </c>
      <c r="HF30" s="6">
        <v>106.6</v>
      </c>
      <c r="HG30" s="6">
        <v>107</v>
      </c>
      <c r="HH30" s="6">
        <v>99.1</v>
      </c>
      <c r="HI30" s="6">
        <v>107.6</v>
      </c>
      <c r="HJ30" s="6">
        <v>85.5</v>
      </c>
      <c r="HK30" s="6">
        <v>88.5</v>
      </c>
      <c r="HM30" s="280">
        <v>330.4</v>
      </c>
      <c r="HN30" s="280">
        <f t="shared" si="0"/>
        <v>383.2</v>
      </c>
      <c r="HO30" s="280">
        <f t="shared" si="1"/>
        <v>390.8</v>
      </c>
      <c r="HP30" s="280">
        <f t="shared" si="2"/>
        <v>459.1</v>
      </c>
      <c r="HQ30" s="280">
        <v>95.7</v>
      </c>
      <c r="HR30" s="280">
        <v>111.4</v>
      </c>
      <c r="HS30" s="280">
        <v>123.7</v>
      </c>
      <c r="HT30" s="74">
        <v>105.4</v>
      </c>
      <c r="HU30" s="74">
        <v>157.5</v>
      </c>
      <c r="HV30" s="6">
        <v>120.3</v>
      </c>
      <c r="HW30" s="6">
        <v>152.4</v>
      </c>
      <c r="HX30" s="6">
        <v>107</v>
      </c>
      <c r="HY30" s="6">
        <v>131.4</v>
      </c>
      <c r="HZ30" s="6">
        <v>116.2</v>
      </c>
      <c r="IA30" s="6">
        <v>145</v>
      </c>
      <c r="IB30" s="6">
        <v>197.9</v>
      </c>
    </row>
    <row r="31" spans="1:236" s="126" customFormat="1" ht="23.25" customHeight="1">
      <c r="A31" s="63" t="s">
        <v>231</v>
      </c>
      <c r="B31" s="176" t="s">
        <v>219</v>
      </c>
      <c r="C31" s="176" t="s">
        <v>219</v>
      </c>
      <c r="D31" s="63" t="s">
        <v>154</v>
      </c>
      <c r="E31" s="176" t="s">
        <v>31</v>
      </c>
      <c r="F31" s="225">
        <v>3793.7</v>
      </c>
      <c r="G31" s="203">
        <v>473.4</v>
      </c>
      <c r="H31" s="203">
        <v>2023.1</v>
      </c>
      <c r="I31" s="203">
        <v>1200.1</v>
      </c>
      <c r="J31" s="203"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v>3628.4</v>
      </c>
      <c r="Y31" s="203">
        <v>342.5</v>
      </c>
      <c r="Z31" s="203">
        <v>1690.1</v>
      </c>
      <c r="AA31" s="203">
        <v>1432.9</v>
      </c>
      <c r="AB31" s="203"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v>342</v>
      </c>
      <c r="AR31" s="203">
        <v>1664.7</v>
      </c>
      <c r="AS31" s="203">
        <v>1435.6</v>
      </c>
      <c r="AT31" s="203"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v>630.7</v>
      </c>
      <c r="CU31" s="126">
        <v>1898.8</v>
      </c>
      <c r="CV31" s="126">
        <v>2280</v>
      </c>
      <c r="CW31" s="126"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v>5163.4</v>
      </c>
      <c r="DL31" s="260">
        <v>3475.1</v>
      </c>
      <c r="DM31" s="126">
        <v>275.8</v>
      </c>
      <c r="DN31" s="126">
        <v>1696.4</v>
      </c>
      <c r="DO31" s="126">
        <v>1441.8</v>
      </c>
      <c r="DP31" s="126"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v>187.9</v>
      </c>
      <c r="EF31" s="126">
        <v>1809.1</v>
      </c>
      <c r="EG31" s="126">
        <v>1173</v>
      </c>
      <c r="EH31" s="74"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302">
        <v>3790.1</v>
      </c>
      <c r="EW31" s="74">
        <v>554.1</v>
      </c>
      <c r="EX31" s="126">
        <v>1822.6</v>
      </c>
      <c r="EY31" s="84">
        <v>1339.1</v>
      </c>
      <c r="EZ31" s="84">
        <v>74.1</v>
      </c>
      <c r="FA31" s="6">
        <v>4.3</v>
      </c>
      <c r="FB31" s="6">
        <v>42.4</v>
      </c>
      <c r="FC31" s="6">
        <v>507.4</v>
      </c>
      <c r="FD31" s="6">
        <v>550.3</v>
      </c>
      <c r="FE31" s="6">
        <v>529.7</v>
      </c>
      <c r="FF31" s="6">
        <v>742.6</v>
      </c>
      <c r="FG31" s="6">
        <v>593</v>
      </c>
      <c r="FH31" s="6">
        <v>533.7</v>
      </c>
      <c r="FI31" s="6">
        <v>212.4</v>
      </c>
      <c r="FJ31" s="6">
        <v>49.8</v>
      </c>
      <c r="FK31" s="6">
        <v>16.6</v>
      </c>
      <c r="FL31" s="6">
        <v>7.7</v>
      </c>
      <c r="FM31" s="302"/>
      <c r="FN31" s="280">
        <v>403.6</v>
      </c>
      <c r="FO31" s="280">
        <v>2336.1</v>
      </c>
      <c r="FP31" s="280">
        <v>1598.8</v>
      </c>
      <c r="FQ31" s="280">
        <v>59.6</v>
      </c>
      <c r="FR31" s="126">
        <v>3</v>
      </c>
      <c r="FS31" s="126">
        <v>3</v>
      </c>
      <c r="FT31" s="126">
        <v>397.6</v>
      </c>
      <c r="FU31" s="126">
        <v>481.8</v>
      </c>
      <c r="FV31" s="126">
        <v>878.8</v>
      </c>
      <c r="FW31" s="126">
        <v>975.5</v>
      </c>
      <c r="FX31" s="126">
        <v>795.1</v>
      </c>
      <c r="FY31" s="126">
        <v>556.5</v>
      </c>
      <c r="FZ31" s="126">
        <v>247.2</v>
      </c>
      <c r="GA31" s="126">
        <v>37.5</v>
      </c>
      <c r="GB31" s="126">
        <v>11.2</v>
      </c>
      <c r="GC31" s="126">
        <v>10.9</v>
      </c>
      <c r="GE31" s="290">
        <v>373.9</v>
      </c>
      <c r="GF31" s="290">
        <v>2864.1</v>
      </c>
      <c r="GG31" s="290">
        <v>2253.4</v>
      </c>
      <c r="GH31" s="290">
        <v>91.6</v>
      </c>
      <c r="GI31" s="74">
        <v>3.3</v>
      </c>
      <c r="GJ31" s="74">
        <v>5.7</v>
      </c>
      <c r="GK31" s="74">
        <v>364.9</v>
      </c>
      <c r="GL31" s="74">
        <v>808.3</v>
      </c>
      <c r="GM31" s="74">
        <v>1040.7</v>
      </c>
      <c r="GN31" s="74">
        <v>1015.1</v>
      </c>
      <c r="GO31" s="74">
        <v>1170.1</v>
      </c>
      <c r="GP31" s="74">
        <v>773.5</v>
      </c>
      <c r="GQ31" s="74">
        <v>309.8</v>
      </c>
      <c r="GR31" s="74">
        <v>44.1</v>
      </c>
      <c r="GS31" s="74">
        <v>31</v>
      </c>
      <c r="GT31" s="74">
        <v>16.5</v>
      </c>
      <c r="GU31" s="282"/>
      <c r="GV31" s="280">
        <v>732.2</v>
      </c>
      <c r="GW31" s="280">
        <v>2415</v>
      </c>
      <c r="GX31" s="280">
        <v>1884.4</v>
      </c>
      <c r="GY31" s="280">
        <v>137.8</v>
      </c>
      <c r="GZ31" s="74">
        <v>4.6</v>
      </c>
      <c r="HA31" s="74">
        <v>20.5</v>
      </c>
      <c r="HB31" s="74">
        <v>707.1</v>
      </c>
      <c r="HC31" s="6">
        <v>638.7</v>
      </c>
      <c r="HD31" s="6">
        <v>842.3</v>
      </c>
      <c r="HE31" s="6">
        <v>934</v>
      </c>
      <c r="HF31" s="6">
        <v>1160.4</v>
      </c>
      <c r="HG31" s="6">
        <v>586.4</v>
      </c>
      <c r="HH31" s="6">
        <v>137.6</v>
      </c>
      <c r="HI31" s="6">
        <v>93.6</v>
      </c>
      <c r="HJ31" s="6">
        <v>19.7</v>
      </c>
      <c r="HK31" s="6">
        <v>24.5</v>
      </c>
      <c r="HM31" s="280">
        <v>799.1</v>
      </c>
      <c r="HN31" s="280">
        <f t="shared" si="0"/>
        <v>2546.3</v>
      </c>
      <c r="HO31" s="280">
        <f t="shared" si="1"/>
        <v>1538.2</v>
      </c>
      <c r="HP31" s="280">
        <f t="shared" si="2"/>
        <v>134.1</v>
      </c>
      <c r="HQ31" s="280">
        <v>6.3</v>
      </c>
      <c r="HR31" s="280">
        <v>143.3</v>
      </c>
      <c r="HS31" s="280">
        <v>651.4</v>
      </c>
      <c r="HT31" s="6">
        <v>470.3</v>
      </c>
      <c r="HU31" s="6">
        <v>1000</v>
      </c>
      <c r="HV31" s="6">
        <v>1076</v>
      </c>
      <c r="HW31" s="6">
        <v>555.2</v>
      </c>
      <c r="HX31" s="6">
        <v>627.9</v>
      </c>
      <c r="HY31" s="6">
        <v>355.1</v>
      </c>
      <c r="HZ31" s="6">
        <v>86.9</v>
      </c>
      <c r="IA31" s="6">
        <v>17.7</v>
      </c>
      <c r="IB31" s="6">
        <v>29.5</v>
      </c>
    </row>
    <row r="32" spans="1:236" s="126" customFormat="1" ht="15" customHeight="1">
      <c r="A32" s="63" t="s">
        <v>232</v>
      </c>
      <c r="B32" s="176" t="s">
        <v>212</v>
      </c>
      <c r="C32" s="176" t="s">
        <v>212</v>
      </c>
      <c r="D32" s="63" t="s">
        <v>63</v>
      </c>
      <c r="E32" s="176" t="s">
        <v>45</v>
      </c>
      <c r="F32" s="225">
        <v>489.6</v>
      </c>
      <c r="G32" s="203">
        <v>126.1</v>
      </c>
      <c r="H32" s="203">
        <v>103.7</v>
      </c>
      <c r="I32" s="203">
        <v>103.7</v>
      </c>
      <c r="J32" s="203"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v>513.1</v>
      </c>
      <c r="Y32" s="203">
        <v>103.8</v>
      </c>
      <c r="Z32" s="203">
        <v>118.1</v>
      </c>
      <c r="AA32" s="203">
        <v>125.4</v>
      </c>
      <c r="AB32" s="203"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v>111.6</v>
      </c>
      <c r="AR32" s="203">
        <v>111.4</v>
      </c>
      <c r="AS32" s="203">
        <v>124.7</v>
      </c>
      <c r="AT32" s="203"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v>100.8</v>
      </c>
      <c r="CU32" s="126">
        <v>98.2</v>
      </c>
      <c r="CV32" s="126">
        <v>104</v>
      </c>
      <c r="CW32" s="126"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v>434.5</v>
      </c>
      <c r="DL32" s="260">
        <v>445.2</v>
      </c>
      <c r="DM32" s="126">
        <v>92.54</v>
      </c>
      <c r="DN32" s="126">
        <v>116.76</v>
      </c>
      <c r="DO32" s="126">
        <v>105.66</v>
      </c>
      <c r="DP32" s="126"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v>68.3</v>
      </c>
      <c r="EF32" s="126">
        <v>69.9</v>
      </c>
      <c r="EG32" s="126">
        <v>72.2</v>
      </c>
      <c r="EH32" s="74"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302">
        <v>269</v>
      </c>
      <c r="EW32" s="74">
        <v>47.5</v>
      </c>
      <c r="EX32" s="126">
        <v>50.4</v>
      </c>
      <c r="EY32" s="84">
        <v>55.3</v>
      </c>
      <c r="EZ32" s="84">
        <v>79.8</v>
      </c>
      <c r="FA32" s="74">
        <v>10</v>
      </c>
      <c r="FB32" s="126">
        <v>12.9</v>
      </c>
      <c r="FC32" s="126">
        <v>24.6</v>
      </c>
      <c r="FD32" s="126">
        <v>17.5</v>
      </c>
      <c r="FE32" s="126">
        <v>13.1</v>
      </c>
      <c r="FF32" s="126">
        <v>19.8</v>
      </c>
      <c r="FG32" s="126">
        <v>14.9</v>
      </c>
      <c r="FH32" s="126">
        <v>20</v>
      </c>
      <c r="FI32" s="126">
        <v>20.4</v>
      </c>
      <c r="FJ32" s="126">
        <v>21.8</v>
      </c>
      <c r="FK32" s="126">
        <v>27.7</v>
      </c>
      <c r="FL32" s="126">
        <v>30.3</v>
      </c>
      <c r="FM32" s="302"/>
      <c r="FN32" s="280">
        <v>64.6</v>
      </c>
      <c r="FO32" s="280">
        <v>64.4</v>
      </c>
      <c r="FP32" s="280">
        <v>80.9</v>
      </c>
      <c r="FQ32" s="280">
        <v>76.3</v>
      </c>
      <c r="FR32" s="126">
        <v>16.5</v>
      </c>
      <c r="FS32" s="126">
        <v>22.5</v>
      </c>
      <c r="FT32" s="126">
        <v>25.6</v>
      </c>
      <c r="FU32" s="126">
        <v>22.9</v>
      </c>
      <c r="FV32" s="126">
        <v>19.4</v>
      </c>
      <c r="FW32" s="126">
        <v>22.1</v>
      </c>
      <c r="FX32" s="126">
        <v>23.6</v>
      </c>
      <c r="FY32" s="126">
        <v>26.2</v>
      </c>
      <c r="FZ32" s="126">
        <v>31.1</v>
      </c>
      <c r="GA32" s="126">
        <v>23.2</v>
      </c>
      <c r="GB32" s="126">
        <v>27.2</v>
      </c>
      <c r="GC32" s="126">
        <v>25.9</v>
      </c>
      <c r="GE32" s="290">
        <v>45.6</v>
      </c>
      <c r="GF32" s="290">
        <v>45.3</v>
      </c>
      <c r="GG32" s="290">
        <v>41.3</v>
      </c>
      <c r="GH32" s="290">
        <v>49.2</v>
      </c>
      <c r="GI32" s="282">
        <v>12.4</v>
      </c>
      <c r="GJ32" s="282">
        <v>15.9</v>
      </c>
      <c r="GK32" s="282">
        <v>17.3</v>
      </c>
      <c r="GL32" s="282">
        <v>14.3</v>
      </c>
      <c r="GM32" s="282">
        <v>17.2</v>
      </c>
      <c r="GN32" s="282">
        <v>13.8</v>
      </c>
      <c r="GO32" s="282">
        <v>10.4</v>
      </c>
      <c r="GP32" s="282">
        <v>13.1</v>
      </c>
      <c r="GQ32" s="282">
        <v>17.8</v>
      </c>
      <c r="GR32" s="282">
        <v>17.4</v>
      </c>
      <c r="GS32" s="282">
        <v>17.2</v>
      </c>
      <c r="GT32" s="282">
        <v>14.6</v>
      </c>
      <c r="GU32" s="282"/>
      <c r="GV32" s="280">
        <v>49.3</v>
      </c>
      <c r="GW32" s="280">
        <v>41.7</v>
      </c>
      <c r="GX32" s="280">
        <v>30.2</v>
      </c>
      <c r="GY32" s="280">
        <v>39</v>
      </c>
      <c r="GZ32" s="74">
        <v>14.6</v>
      </c>
      <c r="HA32" s="74">
        <v>15.7</v>
      </c>
      <c r="HB32" s="74">
        <v>19</v>
      </c>
      <c r="HC32" s="74">
        <v>15.7</v>
      </c>
      <c r="HD32" s="6">
        <v>14.5</v>
      </c>
      <c r="HE32" s="6">
        <v>11.5</v>
      </c>
      <c r="HF32" s="6">
        <v>7.8</v>
      </c>
      <c r="HG32" s="6">
        <v>10.3</v>
      </c>
      <c r="HH32" s="6">
        <v>12.1</v>
      </c>
      <c r="HI32" s="6">
        <v>11.4</v>
      </c>
      <c r="HJ32" s="6">
        <v>12.2</v>
      </c>
      <c r="HK32" s="6">
        <v>15.4</v>
      </c>
      <c r="HM32" s="280">
        <v>37669.4</v>
      </c>
      <c r="HN32" s="280">
        <f t="shared" si="0"/>
        <v>39.3</v>
      </c>
      <c r="HO32" s="280">
        <f t="shared" si="1"/>
        <v>35</v>
      </c>
      <c r="HP32" s="280">
        <f t="shared" si="2"/>
        <v>37.1</v>
      </c>
      <c r="HQ32" s="280">
        <v>9.8</v>
      </c>
      <c r="HR32" s="280">
        <v>10.4</v>
      </c>
      <c r="HS32" s="280">
        <v>17.6</v>
      </c>
      <c r="HT32" s="74">
        <v>15.1</v>
      </c>
      <c r="HU32" s="6">
        <v>12.1</v>
      </c>
      <c r="HV32" s="6">
        <v>12.1</v>
      </c>
      <c r="HW32" s="6">
        <v>11.3</v>
      </c>
      <c r="HX32" s="6">
        <v>10.1</v>
      </c>
      <c r="HY32" s="6">
        <v>13.6</v>
      </c>
      <c r="HZ32" s="6">
        <v>13</v>
      </c>
      <c r="IA32" s="6">
        <v>11.7</v>
      </c>
      <c r="IB32" s="6">
        <v>12.4</v>
      </c>
    </row>
    <row r="33" spans="1:236" s="126" customFormat="1" ht="12.75" customHeight="1">
      <c r="A33" s="63" t="s">
        <v>233</v>
      </c>
      <c r="B33" s="176" t="s">
        <v>219</v>
      </c>
      <c r="C33" s="176" t="s">
        <v>219</v>
      </c>
      <c r="D33" s="63" t="s">
        <v>64</v>
      </c>
      <c r="E33" s="176" t="s">
        <v>31</v>
      </c>
      <c r="F33" s="225">
        <v>106323.5</v>
      </c>
      <c r="G33" s="203">
        <v>25437.5</v>
      </c>
      <c r="H33" s="203">
        <v>24744.9</v>
      </c>
      <c r="I33" s="203">
        <v>26144.3</v>
      </c>
      <c r="J33" s="203"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v>109155.7</v>
      </c>
      <c r="Y33" s="203">
        <v>22737.3</v>
      </c>
      <c r="Z33" s="203">
        <v>25296.3</v>
      </c>
      <c r="AA33" s="203">
        <v>27817.9</v>
      </c>
      <c r="AB33" s="203"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v>28644.9</v>
      </c>
      <c r="AR33" s="203">
        <v>27856.3</v>
      </c>
      <c r="AS33" s="203">
        <v>30083.8</v>
      </c>
      <c r="AT33" s="203"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v>22437.4</v>
      </c>
      <c r="CU33" s="126">
        <v>22845.2</v>
      </c>
      <c r="CV33" s="126">
        <v>23797.3</v>
      </c>
      <c r="CW33" s="126"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v>94927.3</v>
      </c>
      <c r="DL33" s="260">
        <v>106650.4</v>
      </c>
      <c r="DM33" s="126">
        <v>22836.3</v>
      </c>
      <c r="DN33" s="126">
        <v>24846.6</v>
      </c>
      <c r="DO33" s="126">
        <v>29186.5</v>
      </c>
      <c r="DP33" s="126"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v>23914.9</v>
      </c>
      <c r="EF33" s="126">
        <v>24395.8</v>
      </c>
      <c r="EG33" s="126">
        <v>25963.5</v>
      </c>
      <c r="EH33" s="74"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302">
        <v>96208.4</v>
      </c>
      <c r="EW33" s="74">
        <v>15048</v>
      </c>
      <c r="EX33" s="126">
        <v>15259</v>
      </c>
      <c r="EY33" s="84">
        <v>16298.2</v>
      </c>
      <c r="EZ33" s="84">
        <v>16529.4</v>
      </c>
      <c r="FA33" s="6">
        <v>4953.4</v>
      </c>
      <c r="FB33" s="6">
        <v>5022.4</v>
      </c>
      <c r="FC33" s="6">
        <v>5072.2</v>
      </c>
      <c r="FD33" s="6">
        <v>5107.8</v>
      </c>
      <c r="FE33" s="6">
        <v>4982.8</v>
      </c>
      <c r="FF33" s="6">
        <v>5168.4</v>
      </c>
      <c r="FG33" s="6">
        <v>5278.7</v>
      </c>
      <c r="FH33" s="6">
        <v>5488.5</v>
      </c>
      <c r="FI33" s="6">
        <v>5531</v>
      </c>
      <c r="FJ33" s="6">
        <v>5350</v>
      </c>
      <c r="FK33" s="6">
        <v>5300.9</v>
      </c>
      <c r="FL33" s="6">
        <v>5878.5</v>
      </c>
      <c r="FM33" s="302"/>
      <c r="FN33" s="280">
        <v>14704.1</v>
      </c>
      <c r="FO33" s="280">
        <v>15394.6</v>
      </c>
      <c r="FP33" s="280">
        <v>15674</v>
      </c>
      <c r="FQ33" s="280">
        <v>16442.1</v>
      </c>
      <c r="FR33" s="126">
        <v>4617.2</v>
      </c>
      <c r="FS33" s="126">
        <v>4904.9</v>
      </c>
      <c r="FT33" s="126">
        <v>5182</v>
      </c>
      <c r="FU33" s="126">
        <v>5285.8</v>
      </c>
      <c r="FV33" s="126">
        <v>5074.8</v>
      </c>
      <c r="FW33" s="126">
        <v>5034</v>
      </c>
      <c r="FX33" s="126">
        <v>4986.1</v>
      </c>
      <c r="FY33" s="126">
        <v>5253.6</v>
      </c>
      <c r="FZ33" s="126">
        <v>5434.3</v>
      </c>
      <c r="GA33" s="126">
        <v>5517.8</v>
      </c>
      <c r="GB33" s="126">
        <v>5432.2</v>
      </c>
      <c r="GC33" s="126">
        <v>5492.1</v>
      </c>
      <c r="GE33" s="290">
        <v>15167.7</v>
      </c>
      <c r="GF33" s="290">
        <v>15440.5</v>
      </c>
      <c r="GG33" s="290">
        <v>16037.5</v>
      </c>
      <c r="GH33" s="290">
        <v>17842.4</v>
      </c>
      <c r="GI33" s="74">
        <v>4997.8</v>
      </c>
      <c r="GJ33" s="74">
        <v>4904.1</v>
      </c>
      <c r="GK33" s="74">
        <v>5265.8</v>
      </c>
      <c r="GL33" s="74">
        <v>5232.6</v>
      </c>
      <c r="GM33" s="74">
        <v>5120.9</v>
      </c>
      <c r="GN33" s="74">
        <v>5087</v>
      </c>
      <c r="GO33" s="74">
        <v>5060.4</v>
      </c>
      <c r="GP33" s="74">
        <v>5106.9</v>
      </c>
      <c r="GQ33" s="74">
        <v>5870.2</v>
      </c>
      <c r="GR33" s="74">
        <v>5851.7</v>
      </c>
      <c r="GS33" s="74">
        <v>5804.9</v>
      </c>
      <c r="GT33" s="74">
        <v>6185.8</v>
      </c>
      <c r="GU33" s="282"/>
      <c r="GV33" s="280">
        <v>16008.3</v>
      </c>
      <c r="GW33" s="280">
        <v>16853.2</v>
      </c>
      <c r="GX33" s="280">
        <v>17405.2</v>
      </c>
      <c r="GY33" s="280">
        <v>18917.2</v>
      </c>
      <c r="GZ33" s="74">
        <v>5193.4</v>
      </c>
      <c r="HA33" s="74">
        <v>5229</v>
      </c>
      <c r="HB33" s="74">
        <v>5585.9</v>
      </c>
      <c r="HC33" s="74">
        <v>5741.2</v>
      </c>
      <c r="HD33" s="6">
        <v>5548.7</v>
      </c>
      <c r="HE33" s="6">
        <v>5563.3</v>
      </c>
      <c r="HF33" s="6">
        <v>5565.9</v>
      </c>
      <c r="HG33" s="6">
        <v>5643.6</v>
      </c>
      <c r="HH33" s="6">
        <v>6195.7</v>
      </c>
      <c r="HI33" s="6">
        <v>6146.4</v>
      </c>
      <c r="HJ33" s="6">
        <v>6176.6</v>
      </c>
      <c r="HK33" s="6">
        <v>6594.2</v>
      </c>
      <c r="HM33" s="280">
        <v>16667</v>
      </c>
      <c r="HN33" s="280">
        <f t="shared" si="0"/>
        <v>15458.3</v>
      </c>
      <c r="HO33" s="280">
        <f t="shared" si="1"/>
        <v>17307.7</v>
      </c>
      <c r="HP33" s="280">
        <f t="shared" si="2"/>
        <v>18055.6</v>
      </c>
      <c r="HQ33" s="280">
        <v>5601.1</v>
      </c>
      <c r="HR33" s="280">
        <v>5588.5</v>
      </c>
      <c r="HS33" s="280">
        <v>5477.4</v>
      </c>
      <c r="HT33" s="74">
        <v>4439.8</v>
      </c>
      <c r="HU33" s="6">
        <v>5242.7</v>
      </c>
      <c r="HV33" s="6">
        <v>5775.8</v>
      </c>
      <c r="HW33" s="6">
        <v>5773.2</v>
      </c>
      <c r="HX33" s="6">
        <v>5694.4</v>
      </c>
      <c r="HY33" s="6">
        <v>5840.1</v>
      </c>
      <c r="HZ33" s="6">
        <v>5916.1</v>
      </c>
      <c r="IA33" s="6">
        <v>5962.1</v>
      </c>
      <c r="IB33" s="6">
        <v>6177.4</v>
      </c>
    </row>
    <row r="34" spans="1:236" s="126" customFormat="1" ht="14.25" customHeight="1">
      <c r="A34" s="63" t="s">
        <v>234</v>
      </c>
      <c r="B34" s="176" t="s">
        <v>219</v>
      </c>
      <c r="C34" s="176" t="s">
        <v>219</v>
      </c>
      <c r="D34" s="63" t="s">
        <v>141</v>
      </c>
      <c r="E34" s="176" t="s">
        <v>31</v>
      </c>
      <c r="F34" s="225">
        <v>1948.8</v>
      </c>
      <c r="G34" s="203">
        <v>521.4</v>
      </c>
      <c r="H34" s="203">
        <v>438.1</v>
      </c>
      <c r="I34" s="203">
        <v>398.5</v>
      </c>
      <c r="J34" s="203"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v>2082.6</v>
      </c>
      <c r="Y34" s="203">
        <v>498.7</v>
      </c>
      <c r="Z34" s="203">
        <v>520</v>
      </c>
      <c r="AA34" s="203">
        <v>441.6</v>
      </c>
      <c r="AB34" s="203"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v>640.5</v>
      </c>
      <c r="AR34" s="203">
        <v>454.6</v>
      </c>
      <c r="AS34" s="203">
        <v>514.1</v>
      </c>
      <c r="AT34" s="203"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v>779.4</v>
      </c>
      <c r="CU34" s="126">
        <v>835.1</v>
      </c>
      <c r="CV34" s="126">
        <v>749.5</v>
      </c>
      <c r="CW34" s="126"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v>3532.8</v>
      </c>
      <c r="DL34" s="260">
        <v>3502.5</v>
      </c>
      <c r="DM34" s="126">
        <v>989.2</v>
      </c>
      <c r="DN34" s="126">
        <v>798.6</v>
      </c>
      <c r="DO34" s="126">
        <v>740.3</v>
      </c>
      <c r="DP34" s="126"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v>779.2</v>
      </c>
      <c r="EF34" s="126">
        <v>848.4</v>
      </c>
      <c r="EG34" s="126">
        <v>826.6</v>
      </c>
      <c r="EH34" s="74"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302">
        <v>3722.4</v>
      </c>
      <c r="EW34" s="74">
        <v>834.4</v>
      </c>
      <c r="EX34" s="126">
        <v>819.4</v>
      </c>
      <c r="EY34" s="84">
        <v>880.1</v>
      </c>
      <c r="EZ34" s="84">
        <v>1134</v>
      </c>
      <c r="FA34" s="6">
        <v>258.4</v>
      </c>
      <c r="FB34" s="6">
        <v>267.9</v>
      </c>
      <c r="FC34" s="6">
        <v>308.1</v>
      </c>
      <c r="FD34" s="6">
        <v>282.1</v>
      </c>
      <c r="FE34" s="6">
        <v>280.2</v>
      </c>
      <c r="FF34" s="6">
        <v>257.1</v>
      </c>
      <c r="FG34" s="6">
        <v>279.2</v>
      </c>
      <c r="FH34" s="6">
        <v>262.2</v>
      </c>
      <c r="FI34" s="6">
        <v>338.7</v>
      </c>
      <c r="FJ34" s="6">
        <v>334.9</v>
      </c>
      <c r="FK34" s="6">
        <v>369.9</v>
      </c>
      <c r="FL34" s="6">
        <v>429.2</v>
      </c>
      <c r="FM34" s="302"/>
      <c r="FN34" s="280">
        <v>1155.5</v>
      </c>
      <c r="FO34" s="280">
        <v>1138.9</v>
      </c>
      <c r="FP34" s="280">
        <v>932.3</v>
      </c>
      <c r="FQ34" s="280">
        <v>1236.8</v>
      </c>
      <c r="FR34" s="126">
        <v>374</v>
      </c>
      <c r="FS34" s="126">
        <v>370.3</v>
      </c>
      <c r="FT34" s="126">
        <v>411.2</v>
      </c>
      <c r="FU34" s="126">
        <v>429.8</v>
      </c>
      <c r="FV34" s="126">
        <v>401.9</v>
      </c>
      <c r="FW34" s="126">
        <v>307.2</v>
      </c>
      <c r="FX34" s="126">
        <v>286.3</v>
      </c>
      <c r="FY34" s="126">
        <v>316.3</v>
      </c>
      <c r="FZ34" s="126">
        <v>329.7</v>
      </c>
      <c r="GA34" s="126">
        <v>362.7</v>
      </c>
      <c r="GB34" s="126">
        <v>355.6</v>
      </c>
      <c r="GC34" s="126">
        <v>518.5</v>
      </c>
      <c r="GE34" s="290">
        <v>1401.9</v>
      </c>
      <c r="GF34" s="290">
        <v>1305</v>
      </c>
      <c r="GG34" s="290">
        <v>1246.3</v>
      </c>
      <c r="GH34" s="290">
        <v>1767.6</v>
      </c>
      <c r="GI34" s="74">
        <v>478.8</v>
      </c>
      <c r="GJ34" s="74">
        <v>431.3</v>
      </c>
      <c r="GK34" s="74">
        <v>491.8</v>
      </c>
      <c r="GL34" s="74">
        <v>420.4</v>
      </c>
      <c r="GM34" s="74">
        <v>434.1</v>
      </c>
      <c r="GN34" s="74">
        <v>450.5</v>
      </c>
      <c r="GO34" s="74">
        <v>381</v>
      </c>
      <c r="GP34" s="74">
        <v>413.9</v>
      </c>
      <c r="GQ34" s="74">
        <v>451.4</v>
      </c>
      <c r="GR34" s="74">
        <v>520.4</v>
      </c>
      <c r="GS34" s="74">
        <v>524.4</v>
      </c>
      <c r="GT34" s="74">
        <v>722.8</v>
      </c>
      <c r="GU34" s="282"/>
      <c r="GV34" s="280">
        <v>1550</v>
      </c>
      <c r="GW34" s="280">
        <v>1438.9</v>
      </c>
      <c r="GX34" s="280">
        <v>1466.5</v>
      </c>
      <c r="GY34" s="280">
        <v>1838.5</v>
      </c>
      <c r="GZ34" s="74">
        <v>483.7</v>
      </c>
      <c r="HA34" s="74">
        <v>503.9</v>
      </c>
      <c r="HB34" s="74">
        <v>562.4</v>
      </c>
      <c r="HC34" s="6">
        <v>487</v>
      </c>
      <c r="HD34" s="6">
        <v>503.8</v>
      </c>
      <c r="HE34" s="6">
        <v>448.1</v>
      </c>
      <c r="HF34" s="6">
        <v>452.9</v>
      </c>
      <c r="HG34" s="6">
        <v>466.6</v>
      </c>
      <c r="HH34" s="6">
        <v>547</v>
      </c>
      <c r="HI34" s="6">
        <v>554.2</v>
      </c>
      <c r="HJ34" s="6">
        <v>576.1</v>
      </c>
      <c r="HK34" s="6">
        <v>708.2</v>
      </c>
      <c r="HM34" s="280">
        <v>1433.4</v>
      </c>
      <c r="HN34" s="280">
        <f t="shared" si="0"/>
        <v>919.5</v>
      </c>
      <c r="HO34" s="280">
        <f t="shared" si="1"/>
        <v>1256</v>
      </c>
      <c r="HP34" s="280">
        <f t="shared" si="2"/>
        <v>1698.1</v>
      </c>
      <c r="HQ34" s="280">
        <v>460.1</v>
      </c>
      <c r="HR34" s="280">
        <v>556.8</v>
      </c>
      <c r="HS34" s="280">
        <v>419.5</v>
      </c>
      <c r="HT34" s="6">
        <v>322.9</v>
      </c>
      <c r="HU34" s="6">
        <v>236.5</v>
      </c>
      <c r="HV34" s="6">
        <v>360.1</v>
      </c>
      <c r="HW34" s="6">
        <v>396.4</v>
      </c>
      <c r="HX34" s="6">
        <v>398.8</v>
      </c>
      <c r="HY34" s="6">
        <v>460.8</v>
      </c>
      <c r="HZ34" s="6">
        <v>534.1</v>
      </c>
      <c r="IA34" s="6">
        <v>529.2</v>
      </c>
      <c r="IB34" s="6">
        <v>634.8</v>
      </c>
    </row>
    <row r="35" spans="1:236" s="84" customFormat="1" ht="15.75" customHeight="1">
      <c r="A35" s="63" t="s">
        <v>235</v>
      </c>
      <c r="B35" s="176" t="s">
        <v>219</v>
      </c>
      <c r="C35" s="176" t="s">
        <v>219</v>
      </c>
      <c r="D35" s="63" t="s">
        <v>105</v>
      </c>
      <c r="E35" s="176" t="s">
        <v>31</v>
      </c>
      <c r="F35" s="213">
        <v>1765</v>
      </c>
      <c r="G35" s="10">
        <v>432</v>
      </c>
      <c r="H35" s="10">
        <v>402.7</v>
      </c>
      <c r="I35" s="10">
        <v>420.4</v>
      </c>
      <c r="J35" s="10"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v>1533.7</v>
      </c>
      <c r="Y35" s="10">
        <v>305.6</v>
      </c>
      <c r="Z35" s="10">
        <v>359.1</v>
      </c>
      <c r="AA35" s="10">
        <v>295.5</v>
      </c>
      <c r="AB35" s="10"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v>331.2</v>
      </c>
      <c r="AR35" s="10">
        <v>381.1</v>
      </c>
      <c r="AS35" s="10">
        <v>668.7</v>
      </c>
      <c r="AT35" s="10"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v>240.3</v>
      </c>
      <c r="CU35" s="84">
        <v>229.8</v>
      </c>
      <c r="CV35" s="84">
        <v>329</v>
      </c>
      <c r="CW35" s="84"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v>1328.9</v>
      </c>
      <c r="DL35" s="260">
        <v>1314.1</v>
      </c>
      <c r="DM35" s="84">
        <v>373.4</v>
      </c>
      <c r="DN35" s="84">
        <v>261.7</v>
      </c>
      <c r="DO35" s="84">
        <v>211.1</v>
      </c>
      <c r="DP35" s="84"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v>211</v>
      </c>
      <c r="EF35" s="84">
        <v>166.5</v>
      </c>
      <c r="EG35" s="84">
        <v>278.9</v>
      </c>
      <c r="EH35" s="62"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302">
        <v>1806</v>
      </c>
      <c r="EW35" s="62">
        <v>273.3</v>
      </c>
      <c r="EX35" s="84">
        <v>394.3</v>
      </c>
      <c r="EY35" s="84">
        <v>540.3</v>
      </c>
      <c r="EZ35" s="84">
        <v>674</v>
      </c>
      <c r="FA35" s="6">
        <v>69.9</v>
      </c>
      <c r="FB35" s="6">
        <v>92.9</v>
      </c>
      <c r="FC35" s="6">
        <v>110.5</v>
      </c>
      <c r="FD35" s="6">
        <v>132.3</v>
      </c>
      <c r="FE35" s="6">
        <v>124.7</v>
      </c>
      <c r="FF35" s="6">
        <v>137.3</v>
      </c>
      <c r="FG35" s="6">
        <v>159.2</v>
      </c>
      <c r="FH35" s="6">
        <v>205.6</v>
      </c>
      <c r="FI35" s="6">
        <v>175.5</v>
      </c>
      <c r="FJ35" s="6">
        <v>223.8</v>
      </c>
      <c r="FK35" s="6">
        <v>227.5</v>
      </c>
      <c r="FL35" s="6">
        <v>222.7</v>
      </c>
      <c r="FM35" s="302"/>
      <c r="FN35" s="280">
        <v>262.2</v>
      </c>
      <c r="FO35" s="280">
        <v>409.4</v>
      </c>
      <c r="FP35" s="280">
        <v>557.8</v>
      </c>
      <c r="FQ35" s="280">
        <v>624.6</v>
      </c>
      <c r="FR35" s="84">
        <v>76.7</v>
      </c>
      <c r="FS35" s="84">
        <v>105.6</v>
      </c>
      <c r="FT35" s="84">
        <v>79.9</v>
      </c>
      <c r="FU35" s="84">
        <v>152.8</v>
      </c>
      <c r="FV35" s="84">
        <v>148.7</v>
      </c>
      <c r="FW35" s="84">
        <v>107.9</v>
      </c>
      <c r="FX35" s="84">
        <v>176.6</v>
      </c>
      <c r="FY35" s="84">
        <v>178.8</v>
      </c>
      <c r="FZ35" s="84">
        <v>202.4</v>
      </c>
      <c r="GA35" s="84">
        <v>195.1</v>
      </c>
      <c r="GB35" s="84">
        <v>321.1</v>
      </c>
      <c r="GC35" s="84">
        <v>108.4</v>
      </c>
      <c r="GE35" s="290">
        <v>351.6</v>
      </c>
      <c r="GF35" s="290">
        <v>438.1</v>
      </c>
      <c r="GG35" s="290">
        <v>335.8</v>
      </c>
      <c r="GH35" s="290">
        <v>299.4</v>
      </c>
      <c r="GI35" s="62">
        <v>109.5</v>
      </c>
      <c r="GJ35" s="62">
        <v>116.8</v>
      </c>
      <c r="GK35" s="62">
        <v>125.3</v>
      </c>
      <c r="GL35" s="62">
        <v>149.8</v>
      </c>
      <c r="GM35" s="62">
        <v>138.7</v>
      </c>
      <c r="GN35" s="62">
        <v>149.6</v>
      </c>
      <c r="GO35" s="62">
        <v>128.3</v>
      </c>
      <c r="GP35" s="62">
        <v>108.6</v>
      </c>
      <c r="GQ35" s="62">
        <v>98.9</v>
      </c>
      <c r="GR35" s="62">
        <v>94.8</v>
      </c>
      <c r="GS35" s="62">
        <v>119.3</v>
      </c>
      <c r="GT35" s="62">
        <v>85.3</v>
      </c>
      <c r="GU35" s="282"/>
      <c r="GV35" s="280">
        <v>288.2</v>
      </c>
      <c r="GW35" s="280">
        <v>479.9</v>
      </c>
      <c r="GX35" s="280">
        <v>511.7</v>
      </c>
      <c r="GY35" s="280">
        <v>554.6</v>
      </c>
      <c r="GZ35" s="62">
        <v>85</v>
      </c>
      <c r="HA35" s="62">
        <v>98.2</v>
      </c>
      <c r="HB35" s="62">
        <v>105</v>
      </c>
      <c r="HC35" s="62">
        <v>130.7</v>
      </c>
      <c r="HD35" s="6">
        <v>213.1</v>
      </c>
      <c r="HE35" s="6">
        <v>136.1</v>
      </c>
      <c r="HF35" s="6">
        <v>193.5</v>
      </c>
      <c r="HG35" s="6">
        <v>178.6</v>
      </c>
      <c r="HH35" s="6">
        <v>139.6</v>
      </c>
      <c r="HI35" s="6">
        <v>197.6</v>
      </c>
      <c r="HJ35" s="6">
        <v>208.7</v>
      </c>
      <c r="HK35" s="6">
        <v>148.3</v>
      </c>
      <c r="HM35" s="280">
        <v>424.3</v>
      </c>
      <c r="HN35" s="280">
        <f t="shared" si="0"/>
        <v>266.1</v>
      </c>
      <c r="HO35" s="280">
        <f t="shared" si="1"/>
        <v>433.1</v>
      </c>
      <c r="HP35" s="280">
        <f t="shared" si="2"/>
        <v>498.4</v>
      </c>
      <c r="HQ35" s="280">
        <v>124.6</v>
      </c>
      <c r="HR35" s="280">
        <v>194.8</v>
      </c>
      <c r="HS35" s="280">
        <v>132.7</v>
      </c>
      <c r="HT35" s="62">
        <v>39.5</v>
      </c>
      <c r="HU35" s="6">
        <v>73.9</v>
      </c>
      <c r="HV35" s="6">
        <v>152.7</v>
      </c>
      <c r="HW35" s="6">
        <v>131.2</v>
      </c>
      <c r="HX35" s="6">
        <v>147.7</v>
      </c>
      <c r="HY35" s="6">
        <v>154.2</v>
      </c>
      <c r="HZ35" s="6">
        <v>216.6</v>
      </c>
      <c r="IA35" s="6">
        <v>145.2</v>
      </c>
      <c r="IB35" s="6">
        <v>136.6</v>
      </c>
    </row>
    <row r="36" spans="1:236" s="126" customFormat="1" ht="24.75" customHeight="1">
      <c r="A36" s="63" t="s">
        <v>236</v>
      </c>
      <c r="B36" s="176" t="s">
        <v>219</v>
      </c>
      <c r="C36" s="176" t="s">
        <v>219</v>
      </c>
      <c r="D36" s="63" t="s">
        <v>142</v>
      </c>
      <c r="E36" s="176" t="s">
        <v>31</v>
      </c>
      <c r="F36" s="225">
        <v>4958.6</v>
      </c>
      <c r="G36" s="203">
        <v>1450.7</v>
      </c>
      <c r="H36" s="203">
        <v>1127.2</v>
      </c>
      <c r="I36" s="203">
        <v>1001.7</v>
      </c>
      <c r="J36" s="203"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v>5519.8</v>
      </c>
      <c r="Y36" s="203">
        <v>1222.4</v>
      </c>
      <c r="Z36" s="203">
        <v>1267.6</v>
      </c>
      <c r="AA36" s="203">
        <v>1559.9</v>
      </c>
      <c r="AB36" s="203"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v>1347.1</v>
      </c>
      <c r="AR36" s="203">
        <v>1110.6</v>
      </c>
      <c r="AS36" s="10">
        <v>1513.2</v>
      </c>
      <c r="AT36" s="10"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v>1502.8</v>
      </c>
      <c r="CU36" s="84">
        <v>1500.8</v>
      </c>
      <c r="CV36" s="84">
        <v>1479</v>
      </c>
      <c r="CW36" s="84"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v>7292.5</v>
      </c>
      <c r="DK36" s="84"/>
      <c r="DL36" s="260">
        <v>7071.4</v>
      </c>
      <c r="DM36" s="84">
        <v>1652.8</v>
      </c>
      <c r="DN36" s="84">
        <v>1522.3</v>
      </c>
      <c r="DO36" s="84">
        <v>1631.4</v>
      </c>
      <c r="DP36" s="84"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v>1282</v>
      </c>
      <c r="EF36" s="84">
        <v>1428.7</v>
      </c>
      <c r="EG36" s="84">
        <v>1492</v>
      </c>
      <c r="EH36" s="62"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U36" s="84"/>
      <c r="EV36" s="302">
        <v>6134.1</v>
      </c>
      <c r="EW36" s="62">
        <v>1193.8</v>
      </c>
      <c r="EX36" s="84">
        <v>1382.2</v>
      </c>
      <c r="EY36" s="84">
        <v>1607.3</v>
      </c>
      <c r="EZ36" s="84">
        <v>1988.1</v>
      </c>
      <c r="FA36" s="6">
        <v>391.5</v>
      </c>
      <c r="FB36" s="6">
        <v>341.8</v>
      </c>
      <c r="FC36" s="6">
        <v>460.5</v>
      </c>
      <c r="FD36" s="6">
        <v>453.6</v>
      </c>
      <c r="FE36" s="6">
        <v>471.6</v>
      </c>
      <c r="FF36" s="6">
        <v>457</v>
      </c>
      <c r="FG36" s="6">
        <v>446.2</v>
      </c>
      <c r="FH36" s="6">
        <v>463.6</v>
      </c>
      <c r="FI36" s="6">
        <v>697.5</v>
      </c>
      <c r="FJ36" s="6">
        <v>667.1</v>
      </c>
      <c r="FK36" s="6">
        <v>592.6</v>
      </c>
      <c r="FL36" s="6">
        <v>728.4</v>
      </c>
      <c r="FM36" s="302"/>
      <c r="FN36" s="280">
        <v>1372.7</v>
      </c>
      <c r="FO36" s="280">
        <v>1896.9</v>
      </c>
      <c r="FP36" s="280">
        <v>1770.1</v>
      </c>
      <c r="FQ36" s="280">
        <v>2029.5</v>
      </c>
      <c r="FR36" s="126">
        <v>469.7</v>
      </c>
      <c r="FS36" s="126">
        <v>361.9</v>
      </c>
      <c r="FT36" s="126">
        <v>541.1</v>
      </c>
      <c r="FU36" s="126">
        <v>623.6</v>
      </c>
      <c r="FV36" s="126">
        <v>625.9</v>
      </c>
      <c r="FW36" s="126">
        <v>647.4</v>
      </c>
      <c r="FX36" s="126">
        <v>616.2</v>
      </c>
      <c r="FY36" s="126">
        <v>581.4</v>
      </c>
      <c r="FZ36" s="126">
        <v>572.5</v>
      </c>
      <c r="GA36" s="126">
        <v>803.9</v>
      </c>
      <c r="GB36" s="126">
        <v>637.5</v>
      </c>
      <c r="GC36" s="126">
        <v>588.1</v>
      </c>
      <c r="GE36" s="290">
        <v>1413.9</v>
      </c>
      <c r="GF36" s="290">
        <v>1373.8</v>
      </c>
      <c r="GG36" s="290">
        <v>1425.6</v>
      </c>
      <c r="GH36" s="290">
        <v>1950.2</v>
      </c>
      <c r="GI36" s="74">
        <v>515</v>
      </c>
      <c r="GJ36" s="74">
        <v>450.8</v>
      </c>
      <c r="GK36" s="74">
        <v>448.1</v>
      </c>
      <c r="GL36" s="74">
        <v>447.3</v>
      </c>
      <c r="GM36" s="74">
        <v>458.4</v>
      </c>
      <c r="GN36" s="74">
        <v>468.1</v>
      </c>
      <c r="GO36" s="74">
        <v>477.6</v>
      </c>
      <c r="GP36" s="74">
        <v>495.6</v>
      </c>
      <c r="GQ36" s="74">
        <v>452.4</v>
      </c>
      <c r="GR36" s="74">
        <v>799.8</v>
      </c>
      <c r="GS36" s="74">
        <v>530.1</v>
      </c>
      <c r="GT36" s="74">
        <v>620.3</v>
      </c>
      <c r="GU36" s="282"/>
      <c r="GV36" s="280">
        <v>1461.3</v>
      </c>
      <c r="GW36" s="280">
        <v>1732.7</v>
      </c>
      <c r="GX36" s="280">
        <v>1650.7</v>
      </c>
      <c r="GY36" s="280">
        <v>1948.2</v>
      </c>
      <c r="GZ36" s="74">
        <v>490.3</v>
      </c>
      <c r="HA36" s="74">
        <v>485.2</v>
      </c>
      <c r="HB36" s="74">
        <v>485.8</v>
      </c>
      <c r="HC36" s="74">
        <v>591.8</v>
      </c>
      <c r="HD36" s="6">
        <v>595.5</v>
      </c>
      <c r="HE36" s="6">
        <v>545.4</v>
      </c>
      <c r="HF36" s="6">
        <v>574.9</v>
      </c>
      <c r="HG36" s="6">
        <v>547.9</v>
      </c>
      <c r="HH36" s="6">
        <v>527.9</v>
      </c>
      <c r="HI36" s="6">
        <v>670</v>
      </c>
      <c r="HJ36" s="6">
        <v>638.1</v>
      </c>
      <c r="HK36" s="6">
        <v>640.1</v>
      </c>
      <c r="HM36" s="280">
        <v>1900.2</v>
      </c>
      <c r="HN36" s="280">
        <f t="shared" si="0"/>
        <v>1749.1</v>
      </c>
      <c r="HO36" s="280">
        <f t="shared" si="1"/>
        <v>1783.7</v>
      </c>
      <c r="HP36" s="280">
        <f t="shared" si="2"/>
        <v>2169.2</v>
      </c>
      <c r="HQ36" s="280">
        <v>577.4</v>
      </c>
      <c r="HR36" s="280">
        <v>682.6</v>
      </c>
      <c r="HS36" s="280">
        <v>642.7</v>
      </c>
      <c r="HT36" s="74">
        <v>545.4</v>
      </c>
      <c r="HU36" s="6">
        <v>593.8</v>
      </c>
      <c r="HV36" s="6">
        <v>609.9</v>
      </c>
      <c r="HW36" s="6">
        <v>585.3</v>
      </c>
      <c r="HX36" s="6">
        <v>576.4</v>
      </c>
      <c r="HY36" s="6">
        <v>622</v>
      </c>
      <c r="HZ36" s="6">
        <v>737.4</v>
      </c>
      <c r="IA36" s="6">
        <v>676.8</v>
      </c>
      <c r="IB36" s="6">
        <v>755</v>
      </c>
    </row>
    <row r="37" spans="1:236" s="84" customFormat="1" ht="12">
      <c r="A37" s="189" t="s">
        <v>237</v>
      </c>
      <c r="B37" s="176" t="s">
        <v>219</v>
      </c>
      <c r="C37" s="176" t="s">
        <v>219</v>
      </c>
      <c r="D37" s="189" t="s">
        <v>136</v>
      </c>
      <c r="E37" s="175" t="s">
        <v>31</v>
      </c>
      <c r="F37" s="213">
        <v>10858.3</v>
      </c>
      <c r="G37" s="10">
        <v>6640.8</v>
      </c>
      <c r="H37" s="10">
        <v>4109.7</v>
      </c>
      <c r="I37" s="10">
        <v>69.4</v>
      </c>
      <c r="J37" s="10">
        <v>38.4</v>
      </c>
      <c r="K37" s="61">
        <v>1.3</v>
      </c>
      <c r="L37" s="10">
        <v>1.3</v>
      </c>
      <c r="M37" s="10">
        <v>6638.2</v>
      </c>
      <c r="N37" s="10">
        <v>4037.7</v>
      </c>
      <c r="O37" s="10">
        <v>36</v>
      </c>
      <c r="P37" s="10">
        <v>36</v>
      </c>
      <c r="Q37" s="10">
        <v>27.8</v>
      </c>
      <c r="R37" s="10">
        <v>20.8</v>
      </c>
      <c r="S37" s="10">
        <v>20.8</v>
      </c>
      <c r="T37" s="10">
        <v>21.6</v>
      </c>
      <c r="U37" s="10">
        <v>5.2</v>
      </c>
      <c r="V37" s="10">
        <v>11.6</v>
      </c>
      <c r="W37" s="10"/>
      <c r="X37" s="213">
        <v>5804.7</v>
      </c>
      <c r="Y37" s="10">
        <v>18.2</v>
      </c>
      <c r="Z37" s="10">
        <v>45.2</v>
      </c>
      <c r="AA37" s="10">
        <v>45.5</v>
      </c>
      <c r="AB37" s="10">
        <v>5695.8</v>
      </c>
      <c r="AC37" s="203">
        <v>0</v>
      </c>
      <c r="AD37" s="10">
        <v>0</v>
      </c>
      <c r="AE37" s="10">
        <v>18.2</v>
      </c>
      <c r="AF37" s="10">
        <v>19.7</v>
      </c>
      <c r="AG37" s="203">
        <v>13</v>
      </c>
      <c r="AH37" s="203">
        <v>12.5</v>
      </c>
      <c r="AI37" s="10">
        <v>19.9</v>
      </c>
      <c r="AJ37" s="10">
        <v>11.5</v>
      </c>
      <c r="AK37" s="10">
        <v>14.1</v>
      </c>
      <c r="AL37" s="62">
        <v>13.6</v>
      </c>
      <c r="AM37" s="10">
        <v>5657.9</v>
      </c>
      <c r="AN37" s="10">
        <v>24.3</v>
      </c>
      <c r="AO37" s="10"/>
      <c r="AP37" s="213">
        <v>14127.8</v>
      </c>
      <c r="AQ37" s="10">
        <v>66.5</v>
      </c>
      <c r="AR37" s="10">
        <v>47.7</v>
      </c>
      <c r="AS37" s="10">
        <v>48.5</v>
      </c>
      <c r="AT37" s="10">
        <v>13965.1</v>
      </c>
      <c r="AU37" s="10">
        <v>35.3</v>
      </c>
      <c r="AV37" s="201">
        <v>14.1</v>
      </c>
      <c r="AW37" s="201">
        <v>17.1</v>
      </c>
      <c r="AX37" s="201">
        <v>15.8</v>
      </c>
      <c r="AY37" s="201">
        <v>16.1</v>
      </c>
      <c r="AZ37" s="201">
        <v>15.8</v>
      </c>
      <c r="BA37" s="201">
        <v>18.7</v>
      </c>
      <c r="BB37" s="201">
        <v>14.9</v>
      </c>
      <c r="BC37" s="201">
        <v>14.9</v>
      </c>
      <c r="BD37" s="10">
        <v>2047.1</v>
      </c>
      <c r="BE37" s="201">
        <v>9967.4</v>
      </c>
      <c r="BF37" s="10">
        <v>1950.6</v>
      </c>
      <c r="BG37" s="10"/>
      <c r="BH37" s="256">
        <v>16991.8</v>
      </c>
      <c r="BJ37" s="84">
        <v>5.7</v>
      </c>
      <c r="BK37" s="84">
        <v>10.5</v>
      </c>
      <c r="BL37" s="84">
        <v>16975.6</v>
      </c>
      <c r="BM37" s="84">
        <v>0</v>
      </c>
      <c r="BN37" s="84">
        <v>0</v>
      </c>
      <c r="BO37" s="84">
        <v>0</v>
      </c>
      <c r="BP37" s="84">
        <v>1.9</v>
      </c>
      <c r="BQ37" s="84">
        <v>1.9</v>
      </c>
      <c r="BR37" s="84">
        <v>1.9</v>
      </c>
      <c r="BS37" s="84">
        <v>0</v>
      </c>
      <c r="BT37" s="84">
        <v>1.9</v>
      </c>
      <c r="BU37" s="84">
        <v>8.6</v>
      </c>
      <c r="BV37" s="84">
        <v>3266</v>
      </c>
      <c r="BW37" s="84">
        <v>10116.9</v>
      </c>
      <c r="BX37" s="84">
        <v>3592.7</v>
      </c>
      <c r="BZ37" s="260">
        <v>13228.9</v>
      </c>
      <c r="CA37" s="84">
        <v>6.6</v>
      </c>
      <c r="CB37" s="84">
        <v>8.6</v>
      </c>
      <c r="CC37" s="84">
        <v>16.5</v>
      </c>
      <c r="CD37" s="84">
        <v>13242.9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0.1</v>
      </c>
      <c r="CM37" s="84">
        <v>5.6</v>
      </c>
      <c r="CN37" s="84">
        <v>4216.1</v>
      </c>
      <c r="CO37" s="84">
        <v>9001.3</v>
      </c>
      <c r="CP37" s="84">
        <v>5.8</v>
      </c>
      <c r="CS37" s="260">
        <v>25206.3</v>
      </c>
      <c r="CT37" s="84">
        <v>9</v>
      </c>
      <c r="CU37" s="84">
        <v>20.2</v>
      </c>
      <c r="CV37" s="84">
        <v>14.2</v>
      </c>
      <c r="CW37" s="84">
        <v>25162.9</v>
      </c>
      <c r="CX37" s="84">
        <v>3</v>
      </c>
      <c r="CY37" s="84">
        <v>3</v>
      </c>
      <c r="CZ37" s="84">
        <v>3</v>
      </c>
      <c r="DA37" s="84">
        <v>10.6</v>
      </c>
      <c r="DB37" s="84">
        <v>3.3</v>
      </c>
      <c r="DC37" s="84">
        <v>6.3</v>
      </c>
      <c r="DD37" s="84">
        <v>5.8</v>
      </c>
      <c r="DE37" s="84">
        <v>0</v>
      </c>
      <c r="DF37" s="84">
        <v>8.4</v>
      </c>
      <c r="DG37" s="84">
        <v>2264.3</v>
      </c>
      <c r="DH37" s="84">
        <v>12378.1</v>
      </c>
      <c r="DI37" s="84">
        <v>10520.5</v>
      </c>
      <c r="DJ37" s="84">
        <v>25206.3</v>
      </c>
      <c r="DL37" s="260">
        <v>20354.9</v>
      </c>
      <c r="DM37" s="84">
        <v>8.4</v>
      </c>
      <c r="DN37" s="84">
        <v>25.5</v>
      </c>
      <c r="DO37" s="84">
        <v>24.7</v>
      </c>
      <c r="DP37" s="84">
        <v>20296.3</v>
      </c>
      <c r="DQ37" s="84">
        <v>2.8</v>
      </c>
      <c r="DR37" s="84">
        <v>2.8</v>
      </c>
      <c r="DS37" s="84">
        <v>2.8</v>
      </c>
      <c r="DT37" s="84">
        <v>2.8</v>
      </c>
      <c r="DU37" s="84">
        <v>13.5</v>
      </c>
      <c r="DV37" s="84">
        <v>9.2</v>
      </c>
      <c r="DW37" s="84">
        <v>8.2</v>
      </c>
      <c r="DX37" s="84">
        <v>4.4</v>
      </c>
      <c r="DY37" s="84">
        <v>12.1</v>
      </c>
      <c r="DZ37" s="84">
        <v>12.1</v>
      </c>
      <c r="EA37" s="84">
        <v>10283.2</v>
      </c>
      <c r="EB37" s="84">
        <v>10001</v>
      </c>
      <c r="ED37" s="260">
        <v>24355.5</v>
      </c>
      <c r="EE37" s="84">
        <v>80.2</v>
      </c>
      <c r="EF37" s="84">
        <v>87</v>
      </c>
      <c r="EG37" s="84">
        <v>89.6</v>
      </c>
      <c r="EH37" s="62">
        <v>24098.7</v>
      </c>
      <c r="EI37" s="84">
        <v>25.2</v>
      </c>
      <c r="EJ37" s="84">
        <v>27</v>
      </c>
      <c r="EK37" s="84">
        <v>28</v>
      </c>
      <c r="EL37" s="84">
        <v>28.7</v>
      </c>
      <c r="EM37" s="84">
        <v>29.3</v>
      </c>
      <c r="EN37" s="84">
        <v>29</v>
      </c>
      <c r="EO37" s="84">
        <v>29</v>
      </c>
      <c r="EP37" s="84">
        <v>30.3</v>
      </c>
      <c r="EQ37" s="84">
        <v>30.3</v>
      </c>
      <c r="ER37" s="84">
        <v>9570.2</v>
      </c>
      <c r="ES37" s="84">
        <v>12388.8</v>
      </c>
      <c r="ET37" s="84">
        <v>2139.7</v>
      </c>
      <c r="EV37" s="302">
        <v>67721.1</v>
      </c>
      <c r="EW37" s="62">
        <v>38.3</v>
      </c>
      <c r="EX37" s="84">
        <v>26797.3</v>
      </c>
      <c r="EY37" s="84">
        <v>5434.4</v>
      </c>
      <c r="EZ37" s="84">
        <v>34767.3</v>
      </c>
      <c r="FA37" s="6">
        <v>5.3</v>
      </c>
      <c r="FB37" s="6">
        <v>7</v>
      </c>
      <c r="FC37" s="6">
        <v>26</v>
      </c>
      <c r="FD37" s="6">
        <v>9</v>
      </c>
      <c r="FE37" s="6">
        <v>8264.9</v>
      </c>
      <c r="FF37" s="6">
        <v>18523.4</v>
      </c>
      <c r="FG37" s="6">
        <v>6.5</v>
      </c>
      <c r="FH37" s="6">
        <v>24.5</v>
      </c>
      <c r="FI37" s="6">
        <v>5403.4</v>
      </c>
      <c r="FJ37" s="6">
        <v>12788.8</v>
      </c>
      <c r="FK37" s="6">
        <v>12413.2</v>
      </c>
      <c r="FL37" s="6">
        <v>9565.3</v>
      </c>
      <c r="FM37" s="302"/>
      <c r="FN37" s="280">
        <v>31619.2</v>
      </c>
      <c r="FO37" s="280">
        <v>492.2</v>
      </c>
      <c r="FP37" s="280">
        <v>5130.7</v>
      </c>
      <c r="FQ37" s="280">
        <v>65299.4</v>
      </c>
      <c r="FR37" s="84">
        <v>10701.3</v>
      </c>
      <c r="FS37" s="84">
        <v>9350.7</v>
      </c>
      <c r="FT37" s="84">
        <v>11567.2</v>
      </c>
      <c r="FU37" s="84">
        <v>424.4</v>
      </c>
      <c r="FV37" s="84">
        <v>21.7</v>
      </c>
      <c r="FW37" s="84">
        <v>46.1</v>
      </c>
      <c r="FX37" s="84">
        <v>38.9</v>
      </c>
      <c r="FY37" s="84">
        <v>38.6</v>
      </c>
      <c r="FZ37" s="84">
        <v>5053.2</v>
      </c>
      <c r="GA37" s="84">
        <v>17255.2</v>
      </c>
      <c r="GB37" s="84">
        <v>24302.8</v>
      </c>
      <c r="GC37" s="84">
        <v>23741.4</v>
      </c>
      <c r="GE37" s="290">
        <v>19346</v>
      </c>
      <c r="GF37" s="290">
        <v>49.8</v>
      </c>
      <c r="GG37" s="290">
        <v>19135.7</v>
      </c>
      <c r="GH37" s="290">
        <v>83957.6</v>
      </c>
      <c r="GI37" s="62">
        <v>16471.7</v>
      </c>
      <c r="GJ37" s="62">
        <v>2862.1</v>
      </c>
      <c r="GK37" s="62">
        <v>12.2</v>
      </c>
      <c r="GL37" s="62">
        <v>14.7</v>
      </c>
      <c r="GM37" s="62">
        <v>16.9</v>
      </c>
      <c r="GN37" s="62">
        <v>18.2</v>
      </c>
      <c r="GO37" s="62">
        <v>11767.8</v>
      </c>
      <c r="GP37" s="62">
        <v>16.2</v>
      </c>
      <c r="GQ37" s="62">
        <v>7351.7</v>
      </c>
      <c r="GR37" s="62">
        <v>29337.4</v>
      </c>
      <c r="GS37" s="62">
        <v>29175.4</v>
      </c>
      <c r="GT37" s="62">
        <v>25444.8</v>
      </c>
      <c r="GU37" s="282"/>
      <c r="GV37" s="280">
        <v>9690.8</v>
      </c>
      <c r="GW37" s="280">
        <v>58.6</v>
      </c>
      <c r="GX37" s="280">
        <v>7187</v>
      </c>
      <c r="GY37" s="280">
        <v>82637.2</v>
      </c>
      <c r="GZ37" s="62">
        <v>9655.8</v>
      </c>
      <c r="HA37" s="62">
        <v>17.5</v>
      </c>
      <c r="HB37" s="62">
        <v>17.5</v>
      </c>
      <c r="HC37" s="62">
        <v>21.1</v>
      </c>
      <c r="HD37" s="6">
        <v>17.9</v>
      </c>
      <c r="HE37" s="6">
        <v>19.6</v>
      </c>
      <c r="HF37" s="6">
        <v>24.9</v>
      </c>
      <c r="HG37" s="6">
        <v>34.7</v>
      </c>
      <c r="HH37" s="6">
        <v>7127.4</v>
      </c>
      <c r="HI37" s="6">
        <v>29681.9</v>
      </c>
      <c r="HJ37" s="6">
        <v>29866.3</v>
      </c>
      <c r="HK37" s="6">
        <v>23089</v>
      </c>
      <c r="HM37" s="280">
        <v>4978.5</v>
      </c>
      <c r="HN37" s="280">
        <f t="shared" si="0"/>
        <v>24.5</v>
      </c>
      <c r="HO37" s="280">
        <f t="shared" si="1"/>
        <v>30.5</v>
      </c>
      <c r="HP37" s="280">
        <f t="shared" si="2"/>
        <v>46279.6</v>
      </c>
      <c r="HQ37" s="280">
        <v>4923.7</v>
      </c>
      <c r="HR37" s="280">
        <v>29.8</v>
      </c>
      <c r="HS37" s="280">
        <v>25</v>
      </c>
      <c r="HT37" s="62">
        <v>10.4</v>
      </c>
      <c r="HU37" s="6">
        <v>6.4</v>
      </c>
      <c r="HV37" s="6">
        <v>7.7</v>
      </c>
      <c r="HW37" s="6">
        <v>10.7</v>
      </c>
      <c r="HX37" s="6">
        <v>13.6</v>
      </c>
      <c r="HY37" s="6">
        <v>6.2</v>
      </c>
      <c r="HZ37" s="6">
        <v>14342.8</v>
      </c>
      <c r="IA37" s="6">
        <v>15765.5</v>
      </c>
      <c r="IB37" s="6">
        <v>16171.3</v>
      </c>
    </row>
    <row r="38" spans="1:236" s="84" customFormat="1" ht="26.25" customHeight="1">
      <c r="A38" s="63" t="s">
        <v>238</v>
      </c>
      <c r="B38" s="176" t="s">
        <v>219</v>
      </c>
      <c r="C38" s="176" t="s">
        <v>219</v>
      </c>
      <c r="D38" s="63" t="s">
        <v>176</v>
      </c>
      <c r="E38" s="176" t="s">
        <v>31</v>
      </c>
      <c r="F38" s="213">
        <v>7444.2</v>
      </c>
      <c r="G38" s="10">
        <v>1720.1</v>
      </c>
      <c r="H38" s="10">
        <v>1786.8</v>
      </c>
      <c r="I38" s="10">
        <v>1635.7</v>
      </c>
      <c r="J38" s="10">
        <v>2301.6</v>
      </c>
      <c r="K38" s="60">
        <v>448.3</v>
      </c>
      <c r="L38" s="10">
        <v>581.6</v>
      </c>
      <c r="M38" s="10">
        <v>690.2</v>
      </c>
      <c r="N38" s="10">
        <v>542</v>
      </c>
      <c r="O38" s="10">
        <v>641.3</v>
      </c>
      <c r="P38" s="10">
        <v>603.5</v>
      </c>
      <c r="Q38" s="10">
        <v>488.7</v>
      </c>
      <c r="R38" s="10">
        <v>519.7</v>
      </c>
      <c r="S38" s="10">
        <v>627.3</v>
      </c>
      <c r="T38" s="10">
        <v>735.2</v>
      </c>
      <c r="U38" s="10">
        <v>708.2</v>
      </c>
      <c r="V38" s="10">
        <v>858.2</v>
      </c>
      <c r="W38" s="10"/>
      <c r="X38" s="213">
        <v>10104.4</v>
      </c>
      <c r="Y38" s="10">
        <v>2020.9</v>
      </c>
      <c r="Z38" s="10">
        <v>2546.3</v>
      </c>
      <c r="AA38" s="10">
        <v>2691.2</v>
      </c>
      <c r="AB38" s="10">
        <v>2846</v>
      </c>
      <c r="AC38" s="203">
        <v>536.7</v>
      </c>
      <c r="AD38" s="10">
        <v>629.6</v>
      </c>
      <c r="AE38" s="10">
        <v>854.6</v>
      </c>
      <c r="AF38" s="10">
        <v>893.1</v>
      </c>
      <c r="AG38" s="203">
        <v>798.7</v>
      </c>
      <c r="AH38" s="203">
        <v>854.5</v>
      </c>
      <c r="AI38" s="10">
        <v>759.7</v>
      </c>
      <c r="AJ38" s="10">
        <v>911.4</v>
      </c>
      <c r="AK38" s="10">
        <v>1020.1</v>
      </c>
      <c r="AL38" s="62">
        <v>985</v>
      </c>
      <c r="AM38" s="10">
        <v>1119.8</v>
      </c>
      <c r="AN38" s="10">
        <v>741.2</v>
      </c>
      <c r="AO38" s="10"/>
      <c r="AP38" s="213">
        <v>15734.8</v>
      </c>
      <c r="AQ38" s="10">
        <v>3065.4</v>
      </c>
      <c r="AR38" s="10">
        <v>3989.2</v>
      </c>
      <c r="AS38" s="10">
        <v>4356.9</v>
      </c>
      <c r="AT38" s="10">
        <v>4323.3</v>
      </c>
      <c r="AU38" s="10">
        <v>816.7</v>
      </c>
      <c r="AV38" s="201">
        <v>1042.5</v>
      </c>
      <c r="AW38" s="201">
        <v>1206.2</v>
      </c>
      <c r="AX38" s="201">
        <v>1284.3</v>
      </c>
      <c r="AY38" s="10">
        <v>1180.4</v>
      </c>
      <c r="AZ38" s="201">
        <v>1524.5</v>
      </c>
      <c r="BA38" s="201">
        <v>1553.9</v>
      </c>
      <c r="BB38" s="201">
        <v>1053</v>
      </c>
      <c r="BC38" s="201">
        <v>1750</v>
      </c>
      <c r="BD38" s="10">
        <v>1528.9</v>
      </c>
      <c r="BE38" s="201">
        <v>1342.1</v>
      </c>
      <c r="BF38" s="10">
        <v>1452.3</v>
      </c>
      <c r="BG38" s="10"/>
      <c r="BH38" s="256">
        <v>11524.4</v>
      </c>
      <c r="BI38" s="84">
        <v>2283.7</v>
      </c>
      <c r="BJ38" s="84">
        <v>3463.6</v>
      </c>
      <c r="BK38" s="84">
        <v>3161.5</v>
      </c>
      <c r="BL38" s="84">
        <v>2615.6</v>
      </c>
      <c r="BM38" s="84">
        <v>578.5</v>
      </c>
      <c r="BN38" s="84">
        <v>833.9</v>
      </c>
      <c r="BO38" s="84">
        <v>871.3</v>
      </c>
      <c r="BP38" s="84">
        <v>1600.8</v>
      </c>
      <c r="BQ38" s="126">
        <v>733.8</v>
      </c>
      <c r="BR38" s="126">
        <v>1129</v>
      </c>
      <c r="BS38" s="126">
        <v>1180.8</v>
      </c>
      <c r="BT38" s="126">
        <v>1152.8</v>
      </c>
      <c r="BU38" s="126">
        <v>827.9</v>
      </c>
      <c r="BV38" s="84">
        <v>921.3</v>
      </c>
      <c r="BW38" s="84">
        <v>729.6</v>
      </c>
      <c r="BX38" s="84">
        <v>964.7</v>
      </c>
      <c r="BZ38" s="260">
        <v>14735.4</v>
      </c>
      <c r="CA38" s="84">
        <v>3735.7</v>
      </c>
      <c r="CB38" s="84">
        <v>3934.2</v>
      </c>
      <c r="CC38" s="84">
        <v>4717.5</v>
      </c>
      <c r="CD38" s="84">
        <v>3355.9</v>
      </c>
      <c r="CE38" s="84">
        <v>1233.3</v>
      </c>
      <c r="CF38" s="84">
        <v>1267.7</v>
      </c>
      <c r="CG38" s="84">
        <v>982.7</v>
      </c>
      <c r="CH38" s="84">
        <v>1249.4</v>
      </c>
      <c r="CI38" s="84">
        <v>1318.6</v>
      </c>
      <c r="CJ38" s="84">
        <v>1114.2</v>
      </c>
      <c r="CK38" s="84">
        <v>1659</v>
      </c>
      <c r="CL38" s="84">
        <v>1181.9</v>
      </c>
      <c r="CM38" s="84">
        <v>1624.6</v>
      </c>
      <c r="CN38" s="84">
        <v>925.8</v>
      </c>
      <c r="CO38" s="84">
        <v>958.1</v>
      </c>
      <c r="CP38" s="84">
        <v>1220.1</v>
      </c>
      <c r="CS38" s="260">
        <v>9966.3</v>
      </c>
      <c r="CT38" s="84">
        <v>2343.4</v>
      </c>
      <c r="CU38" s="84">
        <v>2274.4</v>
      </c>
      <c r="CV38" s="84">
        <v>1872.8</v>
      </c>
      <c r="CW38" s="84">
        <v>3475.7</v>
      </c>
      <c r="CX38" s="84">
        <v>682.5</v>
      </c>
      <c r="CY38" s="84">
        <v>889.9</v>
      </c>
      <c r="CZ38" s="84">
        <v>771</v>
      </c>
      <c r="DA38" s="84">
        <v>941.8</v>
      </c>
      <c r="DB38" s="84">
        <v>1097.9</v>
      </c>
      <c r="DC38" s="84">
        <v>234.7</v>
      </c>
      <c r="DD38" s="84">
        <v>751.1</v>
      </c>
      <c r="DE38" s="84">
        <v>576.6</v>
      </c>
      <c r="DF38" s="84">
        <v>545.1</v>
      </c>
      <c r="DG38" s="84">
        <v>927.5</v>
      </c>
      <c r="DH38" s="84">
        <v>1208.1</v>
      </c>
      <c r="DI38" s="84">
        <v>1340.1</v>
      </c>
      <c r="DJ38" s="84">
        <v>9966.3</v>
      </c>
      <c r="DL38" s="260">
        <v>17242.8</v>
      </c>
      <c r="DM38" s="84">
        <v>4210.2</v>
      </c>
      <c r="DN38" s="84">
        <v>3835.1</v>
      </c>
      <c r="DO38" s="84">
        <v>4288.6</v>
      </c>
      <c r="DP38" s="84">
        <v>4908.9</v>
      </c>
      <c r="DQ38" s="84">
        <v>1340.6</v>
      </c>
      <c r="DR38" s="84">
        <v>1587.4</v>
      </c>
      <c r="DS38" s="84">
        <v>1282.2</v>
      </c>
      <c r="DT38" s="84">
        <v>1164.4</v>
      </c>
      <c r="DU38" s="84">
        <v>1406.7</v>
      </c>
      <c r="DV38" s="62">
        <v>1264</v>
      </c>
      <c r="DW38" s="84">
        <v>1553.7</v>
      </c>
      <c r="DX38" s="84">
        <v>1114.8</v>
      </c>
      <c r="DY38" s="84">
        <v>1620.1</v>
      </c>
      <c r="DZ38" s="84">
        <v>1683.1</v>
      </c>
      <c r="EA38" s="84">
        <v>1336.7</v>
      </c>
      <c r="EB38" s="84">
        <v>1889.1</v>
      </c>
      <c r="ED38" s="260">
        <v>16022.1</v>
      </c>
      <c r="EE38" s="84">
        <v>2608</v>
      </c>
      <c r="EF38" s="84">
        <v>4490.6</v>
      </c>
      <c r="EG38" s="84">
        <v>4286.6</v>
      </c>
      <c r="EH38" s="62">
        <v>4636.9</v>
      </c>
      <c r="EI38" s="84">
        <v>932.3</v>
      </c>
      <c r="EJ38" s="84">
        <v>1003.2</v>
      </c>
      <c r="EK38" s="62">
        <v>672.5</v>
      </c>
      <c r="EL38" s="84">
        <v>1730.4</v>
      </c>
      <c r="EM38" s="84">
        <v>1228.2</v>
      </c>
      <c r="EN38" s="62">
        <v>1532</v>
      </c>
      <c r="EO38" s="84">
        <v>1437.3</v>
      </c>
      <c r="EP38" s="84">
        <v>1381.9</v>
      </c>
      <c r="EQ38" s="84">
        <v>1467.4</v>
      </c>
      <c r="ER38" s="201">
        <v>1351.9</v>
      </c>
      <c r="ES38" s="84">
        <v>1947.8</v>
      </c>
      <c r="ET38" s="84">
        <v>1337.2</v>
      </c>
      <c r="EV38" s="302">
        <v>31714.1</v>
      </c>
      <c r="EW38" s="62">
        <v>2787.7</v>
      </c>
      <c r="EX38" s="84">
        <v>4422.8</v>
      </c>
      <c r="EY38" s="84">
        <v>5304.7</v>
      </c>
      <c r="EZ38" s="84">
        <v>6125.1</v>
      </c>
      <c r="FA38" s="6">
        <v>559.6</v>
      </c>
      <c r="FB38" s="6">
        <v>838.6</v>
      </c>
      <c r="FC38" s="6">
        <v>1389.5</v>
      </c>
      <c r="FD38" s="6">
        <v>1458.4</v>
      </c>
      <c r="FE38" s="6">
        <v>1332.8</v>
      </c>
      <c r="FF38" s="6">
        <v>1631.6</v>
      </c>
      <c r="FG38" s="6">
        <v>1961.5</v>
      </c>
      <c r="FH38" s="6">
        <v>1730</v>
      </c>
      <c r="FI38" s="6">
        <v>1613.2</v>
      </c>
      <c r="FJ38" s="6">
        <v>1641.2</v>
      </c>
      <c r="FK38" s="6">
        <v>1824.6</v>
      </c>
      <c r="FL38" s="6">
        <v>2659.3</v>
      </c>
      <c r="FM38" s="302"/>
      <c r="FN38" s="280">
        <v>4694.7</v>
      </c>
      <c r="FO38" s="280">
        <v>4272.9</v>
      </c>
      <c r="FP38" s="280">
        <v>4901.6</v>
      </c>
      <c r="FQ38" s="280">
        <v>4526.4</v>
      </c>
      <c r="FR38" s="84">
        <v>1120.9</v>
      </c>
      <c r="FS38" s="84">
        <v>1551.8</v>
      </c>
      <c r="FT38" s="84">
        <v>2022</v>
      </c>
      <c r="FU38" s="84">
        <v>1303.7</v>
      </c>
      <c r="FV38" s="84">
        <v>1504.6</v>
      </c>
      <c r="FW38" s="84">
        <v>1464.6</v>
      </c>
      <c r="FX38" s="84">
        <v>1554.5</v>
      </c>
      <c r="FY38" s="84">
        <v>1650.7</v>
      </c>
      <c r="FZ38" s="84">
        <v>1696.4</v>
      </c>
      <c r="GA38" s="84">
        <v>1307.2</v>
      </c>
      <c r="GB38" s="84">
        <v>1368.6</v>
      </c>
      <c r="GC38" s="84">
        <v>1850.6</v>
      </c>
      <c r="GE38" s="290">
        <v>4711.7</v>
      </c>
      <c r="GF38" s="290">
        <v>4007.8</v>
      </c>
      <c r="GG38" s="290">
        <v>4328.6</v>
      </c>
      <c r="GH38" s="290">
        <v>4580.2</v>
      </c>
      <c r="GI38" s="62">
        <v>1217.2</v>
      </c>
      <c r="GJ38" s="62">
        <v>1648.9</v>
      </c>
      <c r="GK38" s="62">
        <v>1845.6</v>
      </c>
      <c r="GL38" s="62">
        <v>1274.4</v>
      </c>
      <c r="GM38" s="62">
        <v>1786.2</v>
      </c>
      <c r="GN38" s="62">
        <v>947.2</v>
      </c>
      <c r="GO38" s="62">
        <v>1161.9</v>
      </c>
      <c r="GP38" s="62">
        <v>1137</v>
      </c>
      <c r="GQ38" s="62">
        <v>2029.7</v>
      </c>
      <c r="GR38" s="62">
        <v>1537.5</v>
      </c>
      <c r="GS38" s="62">
        <v>1537.1</v>
      </c>
      <c r="GT38" s="62">
        <v>1505.6</v>
      </c>
      <c r="GU38" s="282"/>
      <c r="GV38" s="280">
        <v>4677.1</v>
      </c>
      <c r="GW38" s="280">
        <v>5134.6</v>
      </c>
      <c r="GX38" s="280">
        <v>4481.3</v>
      </c>
      <c r="GY38" s="280">
        <v>4723.7</v>
      </c>
      <c r="GZ38" s="62">
        <v>1159.4</v>
      </c>
      <c r="HA38" s="62">
        <v>2138.6</v>
      </c>
      <c r="HB38" s="62">
        <v>1379.1</v>
      </c>
      <c r="HC38" s="6">
        <v>1638.6</v>
      </c>
      <c r="HD38" s="6">
        <v>1873.8</v>
      </c>
      <c r="HE38" s="6">
        <v>1622.2</v>
      </c>
      <c r="HF38" s="6">
        <v>1488.1</v>
      </c>
      <c r="HG38" s="6">
        <v>1455.9</v>
      </c>
      <c r="HH38" s="6">
        <v>1537.3</v>
      </c>
      <c r="HI38" s="6">
        <v>1466.2</v>
      </c>
      <c r="HJ38" s="6">
        <v>1659.2</v>
      </c>
      <c r="HK38" s="6">
        <v>1598.3</v>
      </c>
      <c r="HM38" s="280">
        <v>3766.6</v>
      </c>
      <c r="HN38" s="280">
        <f t="shared" si="0"/>
        <v>3523.4</v>
      </c>
      <c r="HO38" s="280">
        <f t="shared" si="1"/>
        <v>5135.5</v>
      </c>
      <c r="HP38" s="280">
        <f t="shared" si="2"/>
        <v>5239.9</v>
      </c>
      <c r="HQ38" s="280">
        <v>1294.8</v>
      </c>
      <c r="HR38" s="280">
        <v>1329.1</v>
      </c>
      <c r="HS38" s="280">
        <v>1292.7</v>
      </c>
      <c r="HT38" s="6">
        <v>836.4</v>
      </c>
      <c r="HU38" s="6">
        <v>1140.6</v>
      </c>
      <c r="HV38" s="6">
        <v>1546.4</v>
      </c>
      <c r="HW38" s="6">
        <v>1789.2</v>
      </c>
      <c r="HX38" s="6">
        <v>1525.1</v>
      </c>
      <c r="HY38" s="6">
        <v>1821.2</v>
      </c>
      <c r="HZ38" s="6">
        <v>1771.1</v>
      </c>
      <c r="IA38" s="6">
        <v>1707.8</v>
      </c>
      <c r="IB38" s="6">
        <v>1761</v>
      </c>
    </row>
    <row r="39" spans="1:236" s="126" customFormat="1" ht="15" customHeight="1">
      <c r="A39" s="73" t="s">
        <v>239</v>
      </c>
      <c r="B39" s="176" t="s">
        <v>219</v>
      </c>
      <c r="C39" s="176" t="s">
        <v>219</v>
      </c>
      <c r="D39" s="73" t="s">
        <v>80</v>
      </c>
      <c r="E39" s="176" t="s">
        <v>31</v>
      </c>
      <c r="F39" s="224">
        <v>3274.9</v>
      </c>
      <c r="G39" s="203">
        <v>847.9</v>
      </c>
      <c r="H39" s="203">
        <v>872.5</v>
      </c>
      <c r="I39" s="203">
        <v>791.9</v>
      </c>
      <c r="J39" s="203">
        <v>762.6</v>
      </c>
      <c r="K39" s="61">
        <v>256.5</v>
      </c>
      <c r="L39" s="203">
        <v>294.9</v>
      </c>
      <c r="M39" s="203">
        <v>296.5</v>
      </c>
      <c r="N39" s="203">
        <v>346.1</v>
      </c>
      <c r="O39" s="203">
        <v>264.3</v>
      </c>
      <c r="P39" s="203">
        <v>262.1</v>
      </c>
      <c r="Q39" s="203">
        <v>304.8</v>
      </c>
      <c r="R39" s="203">
        <v>262</v>
      </c>
      <c r="S39" s="203">
        <v>225.1</v>
      </c>
      <c r="T39" s="203">
        <v>272.5</v>
      </c>
      <c r="U39" s="203">
        <v>219.4</v>
      </c>
      <c r="V39" s="203">
        <v>270.7</v>
      </c>
      <c r="W39" s="203"/>
      <c r="X39" s="225">
        <v>2925</v>
      </c>
      <c r="Y39" s="203">
        <v>740.6</v>
      </c>
      <c r="Z39" s="203">
        <v>696.2</v>
      </c>
      <c r="AA39" s="203">
        <v>677.9</v>
      </c>
      <c r="AB39" s="203">
        <v>810.3</v>
      </c>
      <c r="AC39" s="203">
        <v>233.5</v>
      </c>
      <c r="AD39" s="203">
        <v>215</v>
      </c>
      <c r="AE39" s="203">
        <v>292.1</v>
      </c>
      <c r="AF39" s="203">
        <v>258.4</v>
      </c>
      <c r="AG39" s="203">
        <v>212.1</v>
      </c>
      <c r="AH39" s="203">
        <v>225.7</v>
      </c>
      <c r="AI39" s="203">
        <v>235</v>
      </c>
      <c r="AJ39" s="203">
        <v>217.5</v>
      </c>
      <c r="AK39" s="203">
        <v>225.4</v>
      </c>
      <c r="AL39" s="74">
        <v>265</v>
      </c>
      <c r="AM39" s="203">
        <v>246.1</v>
      </c>
      <c r="AN39" s="203">
        <v>299.2</v>
      </c>
      <c r="AO39" s="203"/>
      <c r="AP39" s="225">
        <v>2883.9</v>
      </c>
      <c r="AQ39" s="203">
        <v>736.8</v>
      </c>
      <c r="AR39" s="203">
        <v>740.8</v>
      </c>
      <c r="AS39" s="203">
        <v>655.9</v>
      </c>
      <c r="AT39" s="203">
        <v>750.4</v>
      </c>
      <c r="AU39" s="203">
        <v>210.9</v>
      </c>
      <c r="AV39" s="202">
        <v>250.2</v>
      </c>
      <c r="AW39" s="202">
        <v>275.7</v>
      </c>
      <c r="AX39" s="202">
        <v>263.9</v>
      </c>
      <c r="AY39" s="202">
        <v>232.9</v>
      </c>
      <c r="AZ39" s="202">
        <v>244</v>
      </c>
      <c r="BA39" s="202">
        <v>225.2</v>
      </c>
      <c r="BB39" s="202">
        <v>234.6</v>
      </c>
      <c r="BC39" s="202">
        <v>196.1</v>
      </c>
      <c r="BD39" s="203">
        <v>194.8</v>
      </c>
      <c r="BE39" s="202">
        <v>237.1</v>
      </c>
      <c r="BF39" s="203">
        <v>318.5</v>
      </c>
      <c r="BG39" s="203"/>
      <c r="BH39" s="257">
        <v>3043.6</v>
      </c>
      <c r="BI39" s="126">
        <v>779.4</v>
      </c>
      <c r="BJ39" s="126">
        <v>774</v>
      </c>
      <c r="BK39" s="126">
        <v>784</v>
      </c>
      <c r="BL39" s="126">
        <v>706.2</v>
      </c>
      <c r="BM39" s="126">
        <v>236.7</v>
      </c>
      <c r="BN39" s="126">
        <v>273.2</v>
      </c>
      <c r="BO39" s="126">
        <v>269.5</v>
      </c>
      <c r="BP39" s="126">
        <v>272.3</v>
      </c>
      <c r="BQ39" s="126">
        <v>261.1</v>
      </c>
      <c r="BR39" s="126">
        <v>240.6</v>
      </c>
      <c r="BS39" s="126">
        <v>274.1</v>
      </c>
      <c r="BT39" s="126">
        <v>256.8</v>
      </c>
      <c r="BU39" s="126">
        <v>253.1</v>
      </c>
      <c r="BV39" s="126">
        <v>225.9</v>
      </c>
      <c r="BW39" s="126">
        <v>224.7</v>
      </c>
      <c r="BX39" s="126">
        <v>255.6</v>
      </c>
      <c r="BZ39" s="261">
        <v>3181.8</v>
      </c>
      <c r="CA39" s="126">
        <v>734.9</v>
      </c>
      <c r="CB39" s="126">
        <v>818.4</v>
      </c>
      <c r="CC39" s="126">
        <v>854.6</v>
      </c>
      <c r="CD39" s="126">
        <v>902.4</v>
      </c>
      <c r="CE39" s="126">
        <v>189.4</v>
      </c>
      <c r="CF39" s="126">
        <v>262.4</v>
      </c>
      <c r="CG39" s="126">
        <v>251</v>
      </c>
      <c r="CH39" s="126">
        <v>262.5</v>
      </c>
      <c r="CI39" s="126">
        <v>270.8</v>
      </c>
      <c r="CJ39" s="126">
        <v>253</v>
      </c>
      <c r="CK39" s="126">
        <v>268.5</v>
      </c>
      <c r="CL39" s="126">
        <v>265.2</v>
      </c>
      <c r="CM39" s="126">
        <v>288.8</v>
      </c>
      <c r="CN39" s="126">
        <v>293.7</v>
      </c>
      <c r="CO39" s="126">
        <v>264.8</v>
      </c>
      <c r="CP39" s="126">
        <v>311.7</v>
      </c>
      <c r="CS39" s="260">
        <v>3177.3</v>
      </c>
      <c r="CT39" s="126">
        <v>576.8</v>
      </c>
      <c r="CU39" s="126">
        <v>710.8</v>
      </c>
      <c r="CV39" s="126">
        <v>659.4</v>
      </c>
      <c r="CW39" s="126">
        <v>1230.3</v>
      </c>
      <c r="CX39" s="126">
        <v>203.1</v>
      </c>
      <c r="CY39" s="126">
        <v>179.9</v>
      </c>
      <c r="CZ39" s="126">
        <v>193.8</v>
      </c>
      <c r="DA39" s="126">
        <v>255</v>
      </c>
      <c r="DB39" s="126">
        <v>217.5</v>
      </c>
      <c r="DC39" s="126">
        <v>238.3</v>
      </c>
      <c r="DD39" s="126">
        <v>259.5</v>
      </c>
      <c r="DE39" s="126">
        <v>210.6</v>
      </c>
      <c r="DF39" s="126">
        <v>189.3</v>
      </c>
      <c r="DG39" s="126">
        <v>503.7</v>
      </c>
      <c r="DH39" s="126">
        <v>219.9</v>
      </c>
      <c r="DI39" s="126">
        <v>506.7</v>
      </c>
      <c r="DJ39" s="126">
        <v>3177.3</v>
      </c>
      <c r="DL39" s="260">
        <v>2777.6</v>
      </c>
      <c r="DM39" s="126">
        <v>848.2</v>
      </c>
      <c r="DN39" s="126">
        <v>675</v>
      </c>
      <c r="DO39" s="126">
        <v>622.7</v>
      </c>
      <c r="DP39" s="126">
        <v>631.7</v>
      </c>
      <c r="DQ39" s="126">
        <v>283</v>
      </c>
      <c r="DR39" s="126">
        <v>283.7</v>
      </c>
      <c r="DS39" s="126">
        <v>281.5</v>
      </c>
      <c r="DT39" s="126">
        <v>198.5</v>
      </c>
      <c r="DU39" s="126">
        <v>263.4</v>
      </c>
      <c r="DV39" s="126">
        <v>213.1</v>
      </c>
      <c r="DW39" s="126">
        <v>183.4</v>
      </c>
      <c r="DX39" s="126">
        <v>195</v>
      </c>
      <c r="DY39" s="126">
        <v>244.3</v>
      </c>
      <c r="DZ39" s="126">
        <v>189.7</v>
      </c>
      <c r="EA39" s="126">
        <v>203.4</v>
      </c>
      <c r="EB39" s="126">
        <v>238.6</v>
      </c>
      <c r="ED39" s="260">
        <v>2984.2</v>
      </c>
      <c r="EE39" s="126">
        <v>667.3</v>
      </c>
      <c r="EF39" s="126">
        <v>727</v>
      </c>
      <c r="EG39" s="126">
        <v>877.1</v>
      </c>
      <c r="EH39" s="74">
        <v>712.8</v>
      </c>
      <c r="EI39" s="126">
        <v>223.9</v>
      </c>
      <c r="EJ39" s="126">
        <v>214.1</v>
      </c>
      <c r="EK39" s="126">
        <v>229.3</v>
      </c>
      <c r="EL39" s="126">
        <v>222.3</v>
      </c>
      <c r="EM39" s="126">
        <v>209.1</v>
      </c>
      <c r="EN39" s="74">
        <v>295.6</v>
      </c>
      <c r="EO39" s="74">
        <v>301.6</v>
      </c>
      <c r="EP39" s="126">
        <v>294.9</v>
      </c>
      <c r="EQ39" s="126">
        <v>280.6</v>
      </c>
      <c r="ER39" s="126">
        <v>215.9</v>
      </c>
      <c r="ES39" s="126">
        <v>236.4</v>
      </c>
      <c r="ET39" s="126">
        <v>260.5</v>
      </c>
      <c r="EV39" s="302">
        <v>2797.5</v>
      </c>
      <c r="EW39" s="74">
        <v>545.1</v>
      </c>
      <c r="EX39" s="126">
        <v>822.7</v>
      </c>
      <c r="EY39" s="84">
        <v>725.7</v>
      </c>
      <c r="EZ39" s="84">
        <v>659.9</v>
      </c>
      <c r="FA39" s="6">
        <v>200.2</v>
      </c>
      <c r="FB39" s="6">
        <v>160.6</v>
      </c>
      <c r="FC39" s="6">
        <v>184.3</v>
      </c>
      <c r="FD39" s="6">
        <v>256.2</v>
      </c>
      <c r="FE39" s="6">
        <v>258</v>
      </c>
      <c r="FF39" s="6">
        <v>308.5</v>
      </c>
      <c r="FG39" s="6">
        <v>270.8</v>
      </c>
      <c r="FH39" s="6">
        <v>254.6</v>
      </c>
      <c r="FI39" s="6">
        <v>200.3</v>
      </c>
      <c r="FJ39" s="6">
        <v>243</v>
      </c>
      <c r="FK39" s="6">
        <v>148.2</v>
      </c>
      <c r="FL39" s="6">
        <v>268.7</v>
      </c>
      <c r="FM39" s="302"/>
      <c r="FN39" s="280">
        <v>383.1</v>
      </c>
      <c r="FO39" s="280">
        <v>468.3</v>
      </c>
      <c r="FP39" s="280">
        <v>390.3</v>
      </c>
      <c r="FQ39" s="280">
        <v>527.5</v>
      </c>
      <c r="FR39" s="126">
        <v>85.9</v>
      </c>
      <c r="FS39" s="126">
        <v>141.6</v>
      </c>
      <c r="FT39" s="126">
        <v>155.6</v>
      </c>
      <c r="FU39" s="126">
        <v>155.4</v>
      </c>
      <c r="FV39" s="126">
        <v>168.1</v>
      </c>
      <c r="FW39" s="126">
        <v>144.8</v>
      </c>
      <c r="FX39" s="126">
        <v>120.3</v>
      </c>
      <c r="FY39" s="126">
        <v>122.8</v>
      </c>
      <c r="FZ39" s="126">
        <v>147.2</v>
      </c>
      <c r="GA39" s="126">
        <v>140.7</v>
      </c>
      <c r="GB39" s="126">
        <v>173.6</v>
      </c>
      <c r="GC39" s="126">
        <v>213.2</v>
      </c>
      <c r="GE39" s="290">
        <v>397.3</v>
      </c>
      <c r="GF39" s="290">
        <v>534.7</v>
      </c>
      <c r="GG39" s="290">
        <v>531.8</v>
      </c>
      <c r="GH39" s="290">
        <v>744.8</v>
      </c>
      <c r="GI39" s="74">
        <v>15.2</v>
      </c>
      <c r="GJ39" s="74">
        <v>170.4</v>
      </c>
      <c r="GK39" s="74">
        <v>211.7</v>
      </c>
      <c r="GL39" s="74">
        <v>181.4</v>
      </c>
      <c r="GM39" s="74">
        <v>186</v>
      </c>
      <c r="GN39" s="74">
        <v>167.3</v>
      </c>
      <c r="GO39" s="74">
        <v>180.2</v>
      </c>
      <c r="GP39" s="74">
        <v>190.7</v>
      </c>
      <c r="GQ39" s="74">
        <v>160.9</v>
      </c>
      <c r="GR39" s="74">
        <v>222.2</v>
      </c>
      <c r="GS39" s="74">
        <v>190.1</v>
      </c>
      <c r="GT39" s="74">
        <v>332.5</v>
      </c>
      <c r="GU39" s="282"/>
      <c r="GV39" s="280">
        <v>30</v>
      </c>
      <c r="GW39" s="280">
        <v>481.5</v>
      </c>
      <c r="GX39" s="280">
        <v>418.6</v>
      </c>
      <c r="GY39" s="280">
        <v>395.7</v>
      </c>
      <c r="GZ39" s="74">
        <v>1.2</v>
      </c>
      <c r="HA39" s="74">
        <v>27.6</v>
      </c>
      <c r="HB39" s="74">
        <v>1.2</v>
      </c>
      <c r="HC39" s="6">
        <v>168.9</v>
      </c>
      <c r="HD39" s="6">
        <v>156.3</v>
      </c>
      <c r="HE39" s="6">
        <v>156.3</v>
      </c>
      <c r="HF39" s="6">
        <v>137.5</v>
      </c>
      <c r="HG39" s="6">
        <v>122.5</v>
      </c>
      <c r="HH39" s="6">
        <v>158.6</v>
      </c>
      <c r="HI39" s="6">
        <v>121.2</v>
      </c>
      <c r="HJ39" s="6">
        <v>125.3</v>
      </c>
      <c r="HK39" s="6">
        <v>149.2</v>
      </c>
      <c r="HM39" s="280">
        <v>570.6</v>
      </c>
      <c r="HN39" s="280">
        <f t="shared" si="0"/>
        <v>490.3</v>
      </c>
      <c r="HO39" s="280">
        <f t="shared" si="1"/>
        <v>654.8</v>
      </c>
      <c r="HP39" s="280">
        <f t="shared" si="2"/>
        <v>578.7</v>
      </c>
      <c r="HQ39" s="280">
        <v>195.9</v>
      </c>
      <c r="HR39" s="280">
        <v>183</v>
      </c>
      <c r="HS39" s="280">
        <v>191.7</v>
      </c>
      <c r="HT39" s="6">
        <v>137.9</v>
      </c>
      <c r="HU39" s="6">
        <v>141.1</v>
      </c>
      <c r="HV39" s="6">
        <v>211.3</v>
      </c>
      <c r="HW39" s="6">
        <v>272.6</v>
      </c>
      <c r="HX39" s="6">
        <v>202</v>
      </c>
      <c r="HY39" s="6">
        <v>180.2</v>
      </c>
      <c r="HZ39" s="6">
        <v>273.6</v>
      </c>
      <c r="IA39" s="6">
        <v>132.2</v>
      </c>
      <c r="IB39" s="6">
        <v>172.9</v>
      </c>
    </row>
    <row r="40" spans="1:236" s="126" customFormat="1" ht="12">
      <c r="A40" s="63" t="s">
        <v>240</v>
      </c>
      <c r="B40" s="198" t="s">
        <v>241</v>
      </c>
      <c r="C40" s="198" t="s">
        <v>241</v>
      </c>
      <c r="D40" s="63" t="s">
        <v>47</v>
      </c>
      <c r="E40" s="198" t="s">
        <v>79</v>
      </c>
      <c r="F40" s="225">
        <v>707.1</v>
      </c>
      <c r="G40" s="203">
        <v>177</v>
      </c>
      <c r="H40" s="203">
        <v>158.3</v>
      </c>
      <c r="I40" s="203">
        <v>128</v>
      </c>
      <c r="J40" s="203">
        <v>243.8</v>
      </c>
      <c r="K40" s="61">
        <v>49.5</v>
      </c>
      <c r="L40" s="203">
        <v>57.2</v>
      </c>
      <c r="M40" s="203">
        <v>70.3</v>
      </c>
      <c r="N40" s="203">
        <v>67.7</v>
      </c>
      <c r="O40" s="203">
        <v>35</v>
      </c>
      <c r="P40" s="203">
        <v>55.6</v>
      </c>
      <c r="Q40" s="203">
        <v>32.4</v>
      </c>
      <c r="R40" s="203">
        <v>52.6</v>
      </c>
      <c r="S40" s="203">
        <v>43</v>
      </c>
      <c r="T40" s="203">
        <v>78.9</v>
      </c>
      <c r="U40" s="203">
        <v>77.4</v>
      </c>
      <c r="V40" s="203">
        <v>87.5</v>
      </c>
      <c r="W40" s="203"/>
      <c r="X40" s="225">
        <v>634.5</v>
      </c>
      <c r="Y40" s="203">
        <v>161.9</v>
      </c>
      <c r="Z40" s="203">
        <v>97.4</v>
      </c>
      <c r="AA40" s="203">
        <v>110.5</v>
      </c>
      <c r="AB40" s="203">
        <v>264.7</v>
      </c>
      <c r="AC40" s="203">
        <v>65.8</v>
      </c>
      <c r="AD40" s="203">
        <v>18.4</v>
      </c>
      <c r="AE40" s="203">
        <v>77.7</v>
      </c>
      <c r="AF40" s="203">
        <v>47.1</v>
      </c>
      <c r="AG40" s="203">
        <v>29.4</v>
      </c>
      <c r="AH40" s="203">
        <v>20.9</v>
      </c>
      <c r="AI40" s="203">
        <v>50.7</v>
      </c>
      <c r="AJ40" s="203">
        <v>41.1</v>
      </c>
      <c r="AK40" s="203">
        <v>18.7</v>
      </c>
      <c r="AL40" s="74">
        <v>66.3</v>
      </c>
      <c r="AM40" s="203">
        <v>81.2</v>
      </c>
      <c r="AN40" s="203">
        <v>117.2</v>
      </c>
      <c r="AO40" s="203"/>
      <c r="AP40" s="225">
        <v>628.5</v>
      </c>
      <c r="AQ40" s="203">
        <v>141.2</v>
      </c>
      <c r="AR40" s="203">
        <v>116.2</v>
      </c>
      <c r="AS40" s="203">
        <v>145.7</v>
      </c>
      <c r="AT40" s="203">
        <v>225.4</v>
      </c>
      <c r="AU40" s="203">
        <v>30.3</v>
      </c>
      <c r="AV40" s="202">
        <v>59.1</v>
      </c>
      <c r="AW40" s="202">
        <v>51.8</v>
      </c>
      <c r="AX40" s="202">
        <v>25.5</v>
      </c>
      <c r="AY40" s="203">
        <v>59.9</v>
      </c>
      <c r="AZ40" s="202">
        <v>30.8</v>
      </c>
      <c r="BA40" s="202">
        <v>26</v>
      </c>
      <c r="BB40" s="202">
        <v>78.6</v>
      </c>
      <c r="BC40" s="202">
        <v>41.1</v>
      </c>
      <c r="BD40" s="203">
        <v>65.9</v>
      </c>
      <c r="BE40" s="202">
        <v>88.5</v>
      </c>
      <c r="BF40" s="203">
        <v>71</v>
      </c>
      <c r="BG40" s="203"/>
      <c r="BH40" s="257">
        <v>678.6</v>
      </c>
      <c r="BI40" s="126">
        <v>134.2</v>
      </c>
      <c r="BJ40" s="126">
        <v>113.1</v>
      </c>
      <c r="BK40" s="126">
        <v>147.9</v>
      </c>
      <c r="BL40" s="126">
        <v>283.4</v>
      </c>
      <c r="BM40" s="126">
        <v>45.1</v>
      </c>
      <c r="BN40" s="126">
        <v>42.9</v>
      </c>
      <c r="BO40" s="126">
        <v>46.2</v>
      </c>
      <c r="BP40" s="126">
        <v>52.6</v>
      </c>
      <c r="BQ40" s="126">
        <v>32.1</v>
      </c>
      <c r="BR40" s="126">
        <v>28.4</v>
      </c>
      <c r="BS40" s="126">
        <v>43</v>
      </c>
      <c r="BT40" s="126">
        <v>55.5</v>
      </c>
      <c r="BU40" s="126">
        <v>49.4</v>
      </c>
      <c r="BV40" s="126">
        <v>87</v>
      </c>
      <c r="BW40" s="126">
        <v>94.9</v>
      </c>
      <c r="BX40" s="126">
        <v>101.5</v>
      </c>
      <c r="BZ40" s="261">
        <v>851.3</v>
      </c>
      <c r="CA40" s="126">
        <v>172.5</v>
      </c>
      <c r="CB40" s="126">
        <v>122.4</v>
      </c>
      <c r="CC40" s="126">
        <v>185.4</v>
      </c>
      <c r="CD40" s="126">
        <v>404.7</v>
      </c>
      <c r="CE40" s="126">
        <v>51.6</v>
      </c>
      <c r="CF40" s="126">
        <v>59.4</v>
      </c>
      <c r="CG40" s="126">
        <v>53.1</v>
      </c>
      <c r="CH40" s="126">
        <v>41.7</v>
      </c>
      <c r="CI40" s="126">
        <v>54</v>
      </c>
      <c r="CJ40" s="126">
        <v>18.3</v>
      </c>
      <c r="CK40" s="126">
        <v>55</v>
      </c>
      <c r="CL40" s="126">
        <v>40.8</v>
      </c>
      <c r="CM40" s="126">
        <v>81.2</v>
      </c>
      <c r="CN40" s="126">
        <v>88.8</v>
      </c>
      <c r="CO40" s="126">
        <v>165.6</v>
      </c>
      <c r="CP40" s="126">
        <v>141.8</v>
      </c>
      <c r="CS40" s="260">
        <v>852.7</v>
      </c>
      <c r="CT40" s="126">
        <v>120.1</v>
      </c>
      <c r="CU40" s="126">
        <v>137.1</v>
      </c>
      <c r="CV40" s="126">
        <v>196.3</v>
      </c>
      <c r="CW40" s="126">
        <v>399.2</v>
      </c>
      <c r="CX40" s="126">
        <v>47.5</v>
      </c>
      <c r="CY40" s="126">
        <v>38</v>
      </c>
      <c r="CZ40" s="126">
        <v>34.6</v>
      </c>
      <c r="DA40" s="126">
        <v>60.7</v>
      </c>
      <c r="DB40" s="126">
        <v>44.3</v>
      </c>
      <c r="DC40" s="126">
        <v>32.1</v>
      </c>
      <c r="DD40" s="126">
        <v>42.2</v>
      </c>
      <c r="DE40" s="126">
        <v>52.1</v>
      </c>
      <c r="DF40" s="126">
        <v>102</v>
      </c>
      <c r="DG40" s="126">
        <v>101</v>
      </c>
      <c r="DH40" s="126">
        <v>135.8</v>
      </c>
      <c r="DI40" s="126">
        <v>162.4</v>
      </c>
      <c r="DJ40" s="126">
        <v>852.7</v>
      </c>
      <c r="DL40" s="260">
        <v>986</v>
      </c>
      <c r="DM40" s="126">
        <v>207.7</v>
      </c>
      <c r="DN40" s="126">
        <v>122.4</v>
      </c>
      <c r="DO40" s="126">
        <v>244.2</v>
      </c>
      <c r="DP40" s="126">
        <v>411.7</v>
      </c>
      <c r="DQ40" s="126">
        <v>65.2</v>
      </c>
      <c r="DR40" s="126">
        <v>68.2</v>
      </c>
      <c r="DS40" s="126">
        <v>74.3</v>
      </c>
      <c r="DT40" s="126">
        <v>37.1</v>
      </c>
      <c r="DU40" s="126">
        <v>44.2</v>
      </c>
      <c r="DV40" s="126">
        <v>41.1</v>
      </c>
      <c r="DW40" s="126">
        <v>50</v>
      </c>
      <c r="DX40" s="126">
        <v>60.3</v>
      </c>
      <c r="DY40" s="126">
        <v>133.9</v>
      </c>
      <c r="DZ40" s="126">
        <v>139</v>
      </c>
      <c r="EA40" s="126">
        <v>143.1</v>
      </c>
      <c r="EB40" s="126">
        <v>129.6</v>
      </c>
      <c r="ED40" s="260">
        <v>611.1</v>
      </c>
      <c r="EE40" s="126">
        <v>74.7</v>
      </c>
      <c r="EF40" s="126">
        <v>57</v>
      </c>
      <c r="EG40" s="126">
        <v>176.6</v>
      </c>
      <c r="EH40" s="74">
        <v>302.8</v>
      </c>
      <c r="EI40" s="126">
        <v>28.7</v>
      </c>
      <c r="EJ40" s="126">
        <v>31</v>
      </c>
      <c r="EK40" s="126">
        <v>15</v>
      </c>
      <c r="EL40" s="126">
        <v>17</v>
      </c>
      <c r="EM40" s="126">
        <v>25.9</v>
      </c>
      <c r="EN40" s="126">
        <v>14.1</v>
      </c>
      <c r="EO40" s="126">
        <v>41.2</v>
      </c>
      <c r="EP40" s="126">
        <v>49.6</v>
      </c>
      <c r="EQ40" s="126">
        <v>85.8</v>
      </c>
      <c r="ER40" s="126">
        <v>112</v>
      </c>
      <c r="ES40" s="126">
        <v>105.3</v>
      </c>
      <c r="ET40" s="126">
        <v>85.5</v>
      </c>
      <c r="EV40" s="302">
        <v>696.7</v>
      </c>
      <c r="EW40" s="74">
        <v>90.8</v>
      </c>
      <c r="EX40" s="126">
        <v>107.9</v>
      </c>
      <c r="EY40" s="84">
        <v>219.9</v>
      </c>
      <c r="EZ40" s="84">
        <v>293.5</v>
      </c>
      <c r="FA40" s="6">
        <v>15</v>
      </c>
      <c r="FB40" s="6">
        <v>31.7</v>
      </c>
      <c r="FC40" s="6">
        <v>44.1</v>
      </c>
      <c r="FD40" s="6">
        <v>41.6</v>
      </c>
      <c r="FE40" s="6">
        <v>18</v>
      </c>
      <c r="FF40" s="6">
        <v>48.3</v>
      </c>
      <c r="FG40" s="6">
        <v>45.9</v>
      </c>
      <c r="FH40" s="6">
        <v>73.7</v>
      </c>
      <c r="FI40" s="6">
        <v>100.3</v>
      </c>
      <c r="FJ40" s="6">
        <v>80.9</v>
      </c>
      <c r="FK40" s="6">
        <v>109.1</v>
      </c>
      <c r="FL40" s="6">
        <v>103.5</v>
      </c>
      <c r="FM40" s="302"/>
      <c r="FN40" s="280">
        <v>147.7</v>
      </c>
      <c r="FO40" s="280">
        <v>128.7</v>
      </c>
      <c r="FP40" s="280">
        <v>205.8</v>
      </c>
      <c r="FQ40" s="280">
        <v>335.7</v>
      </c>
      <c r="FR40" s="126">
        <v>39.7</v>
      </c>
      <c r="FS40" s="126">
        <v>44.8</v>
      </c>
      <c r="FT40" s="126">
        <v>63.2</v>
      </c>
      <c r="FU40" s="126">
        <v>62.5</v>
      </c>
      <c r="FV40" s="126">
        <v>39.7</v>
      </c>
      <c r="FW40" s="126">
        <v>26.5</v>
      </c>
      <c r="FX40" s="126">
        <v>51.3</v>
      </c>
      <c r="FY40" s="126">
        <v>85.7</v>
      </c>
      <c r="FZ40" s="126">
        <v>68.8</v>
      </c>
      <c r="GA40" s="126">
        <v>93.6</v>
      </c>
      <c r="GB40" s="126">
        <v>125.8</v>
      </c>
      <c r="GC40" s="126">
        <v>116.3</v>
      </c>
      <c r="GE40" s="290">
        <v>201.5</v>
      </c>
      <c r="GF40" s="290">
        <v>125.4</v>
      </c>
      <c r="GG40" s="290">
        <v>168.4</v>
      </c>
      <c r="GH40" s="290">
        <v>463.8</v>
      </c>
      <c r="GI40" s="74">
        <v>62.7</v>
      </c>
      <c r="GJ40" s="74">
        <v>76.5</v>
      </c>
      <c r="GK40" s="74">
        <v>62.3</v>
      </c>
      <c r="GL40" s="74">
        <v>39.7</v>
      </c>
      <c r="GM40" s="74">
        <v>31.7</v>
      </c>
      <c r="GN40" s="74">
        <v>54</v>
      </c>
      <c r="GO40" s="74">
        <v>49.7</v>
      </c>
      <c r="GP40" s="74">
        <v>72.9</v>
      </c>
      <c r="GQ40" s="74">
        <v>45.8</v>
      </c>
      <c r="GR40" s="74">
        <v>142</v>
      </c>
      <c r="GS40" s="74">
        <v>208.3</v>
      </c>
      <c r="GT40" s="74">
        <v>113.5</v>
      </c>
      <c r="GU40" s="282"/>
      <c r="GV40" s="280">
        <v>115.3</v>
      </c>
      <c r="GW40" s="280">
        <v>143.9</v>
      </c>
      <c r="GX40" s="280">
        <v>230.3</v>
      </c>
      <c r="GY40" s="280">
        <v>372.7</v>
      </c>
      <c r="GZ40" s="74">
        <v>12.5</v>
      </c>
      <c r="HA40" s="74">
        <v>20.6</v>
      </c>
      <c r="HB40" s="74">
        <v>82.2</v>
      </c>
      <c r="HC40" s="74">
        <v>77.5</v>
      </c>
      <c r="HD40" s="6">
        <v>20.6</v>
      </c>
      <c r="HE40" s="6">
        <v>45.8</v>
      </c>
      <c r="HF40" s="6">
        <v>92.3</v>
      </c>
      <c r="HG40" s="6">
        <v>60.4</v>
      </c>
      <c r="HH40" s="6">
        <v>77.6</v>
      </c>
      <c r="HI40" s="6">
        <v>117.4</v>
      </c>
      <c r="HJ40" s="6">
        <v>122.1</v>
      </c>
      <c r="HK40" s="6">
        <v>133.2</v>
      </c>
      <c r="HM40" s="280">
        <v>144.6</v>
      </c>
      <c r="HN40" s="280">
        <f t="shared" si="0"/>
        <v>71.6</v>
      </c>
      <c r="HO40" s="280">
        <f t="shared" si="1"/>
        <v>183.9</v>
      </c>
      <c r="HP40" s="280">
        <f t="shared" si="2"/>
        <v>333.9</v>
      </c>
      <c r="HQ40" s="280">
        <v>28.3</v>
      </c>
      <c r="HR40" s="280">
        <v>51.8</v>
      </c>
      <c r="HS40" s="280">
        <v>64.5</v>
      </c>
      <c r="HT40" s="74">
        <v>0</v>
      </c>
      <c r="HU40" s="6">
        <v>23.9</v>
      </c>
      <c r="HV40" s="6">
        <v>47.7</v>
      </c>
      <c r="HW40" s="6">
        <v>8.1</v>
      </c>
      <c r="HX40" s="6">
        <v>74.1</v>
      </c>
      <c r="HY40" s="6">
        <v>101.7</v>
      </c>
      <c r="HZ40" s="6">
        <v>72.1</v>
      </c>
      <c r="IA40" s="6">
        <v>92.8</v>
      </c>
      <c r="IB40" s="6">
        <v>169</v>
      </c>
    </row>
    <row r="41" spans="1:236" s="126" customFormat="1" ht="12">
      <c r="A41" s="63" t="s">
        <v>242</v>
      </c>
      <c r="B41" s="198" t="s">
        <v>241</v>
      </c>
      <c r="C41" s="198" t="s">
        <v>241</v>
      </c>
      <c r="D41" s="63" t="s">
        <v>118</v>
      </c>
      <c r="E41" s="198" t="s">
        <v>79</v>
      </c>
      <c r="F41" s="225">
        <v>14595.2</v>
      </c>
      <c r="G41" s="203">
        <v>2908.8</v>
      </c>
      <c r="H41" s="203">
        <v>3035.2</v>
      </c>
      <c r="I41" s="203">
        <v>3144.2</v>
      </c>
      <c r="J41" s="203">
        <v>5507</v>
      </c>
      <c r="K41" s="61">
        <v>835</v>
      </c>
      <c r="L41" s="203">
        <v>759.4</v>
      </c>
      <c r="M41" s="203">
        <v>1314.4</v>
      </c>
      <c r="N41" s="203">
        <v>1078.9</v>
      </c>
      <c r="O41" s="203">
        <v>1020.7</v>
      </c>
      <c r="P41" s="203">
        <v>935.6</v>
      </c>
      <c r="Q41" s="203">
        <v>579.4</v>
      </c>
      <c r="R41" s="203">
        <v>1118.5</v>
      </c>
      <c r="S41" s="203">
        <v>1446.3</v>
      </c>
      <c r="T41" s="203">
        <v>1587.9</v>
      </c>
      <c r="U41" s="203">
        <v>1888.6</v>
      </c>
      <c r="V41" s="203">
        <v>2030.5</v>
      </c>
      <c r="W41" s="203"/>
      <c r="X41" s="225">
        <v>13627.7</v>
      </c>
      <c r="Y41" s="203">
        <v>2989.6</v>
      </c>
      <c r="Z41" s="203">
        <v>2752.8</v>
      </c>
      <c r="AA41" s="203">
        <v>3189.3</v>
      </c>
      <c r="AB41" s="203">
        <v>4696</v>
      </c>
      <c r="AC41" s="203">
        <v>746.2</v>
      </c>
      <c r="AD41" s="203">
        <v>860.6</v>
      </c>
      <c r="AE41" s="203">
        <v>1382.8</v>
      </c>
      <c r="AF41" s="203">
        <v>814.7</v>
      </c>
      <c r="AG41" s="203">
        <v>1075.2</v>
      </c>
      <c r="AH41" s="203">
        <v>862.9</v>
      </c>
      <c r="AI41" s="203">
        <v>925.3</v>
      </c>
      <c r="AJ41" s="203">
        <v>746.4</v>
      </c>
      <c r="AK41" s="203">
        <v>1517.6</v>
      </c>
      <c r="AL41" s="74">
        <v>1351.9</v>
      </c>
      <c r="AM41" s="203">
        <v>1850.9</v>
      </c>
      <c r="AN41" s="203">
        <v>1493.2</v>
      </c>
      <c r="AO41" s="203"/>
      <c r="AP41" s="225">
        <v>11987.3</v>
      </c>
      <c r="AQ41" s="203">
        <v>2676</v>
      </c>
      <c r="AR41" s="203">
        <v>2194.5</v>
      </c>
      <c r="AS41" s="203">
        <v>2140.6</v>
      </c>
      <c r="AT41" s="203">
        <v>4976.2</v>
      </c>
      <c r="AU41" s="203">
        <v>888.6</v>
      </c>
      <c r="AV41" s="202">
        <v>819.3</v>
      </c>
      <c r="AW41" s="202">
        <v>968.1</v>
      </c>
      <c r="AX41" s="202">
        <v>619.5</v>
      </c>
      <c r="AY41" s="203">
        <v>554.5</v>
      </c>
      <c r="AZ41" s="203">
        <v>1020.5</v>
      </c>
      <c r="BA41" s="202">
        <v>606.3</v>
      </c>
      <c r="BB41" s="202">
        <v>613.2</v>
      </c>
      <c r="BC41" s="202">
        <v>921.1</v>
      </c>
      <c r="BD41" s="203">
        <v>1351.7</v>
      </c>
      <c r="BE41" s="202">
        <v>2174.1</v>
      </c>
      <c r="BF41" s="203">
        <v>1450.4</v>
      </c>
      <c r="BG41" s="203"/>
      <c r="BH41" s="257">
        <v>15612.1</v>
      </c>
      <c r="BI41" s="126">
        <v>3127.3</v>
      </c>
      <c r="BJ41" s="126">
        <v>4501</v>
      </c>
      <c r="BK41" s="126">
        <v>3390.8</v>
      </c>
      <c r="BL41" s="126">
        <v>4593</v>
      </c>
      <c r="BM41" s="126">
        <v>805.1</v>
      </c>
      <c r="BN41" s="126">
        <v>1091</v>
      </c>
      <c r="BO41" s="126">
        <v>1231.2</v>
      </c>
      <c r="BP41" s="126">
        <v>1870.2</v>
      </c>
      <c r="BQ41" s="126">
        <v>1317.8</v>
      </c>
      <c r="BR41" s="126">
        <v>1313</v>
      </c>
      <c r="BS41" s="126">
        <v>916.9</v>
      </c>
      <c r="BT41" s="126">
        <v>961.4</v>
      </c>
      <c r="BU41" s="126">
        <v>1512.5</v>
      </c>
      <c r="BV41" s="126">
        <v>1309.4</v>
      </c>
      <c r="BW41" s="126">
        <v>1556.5</v>
      </c>
      <c r="BX41" s="126">
        <v>1727.1</v>
      </c>
      <c r="BZ41" s="261">
        <v>15522.7</v>
      </c>
      <c r="CA41" s="126">
        <v>2615.4</v>
      </c>
      <c r="CB41" s="126">
        <v>4361.5</v>
      </c>
      <c r="CC41" s="126">
        <v>3500.3</v>
      </c>
      <c r="CD41" s="126">
        <v>5235.3</v>
      </c>
      <c r="CE41" s="126">
        <v>872.1</v>
      </c>
      <c r="CF41" s="126">
        <v>693.9</v>
      </c>
      <c r="CG41" s="126">
        <v>1002</v>
      </c>
      <c r="CH41" s="126">
        <v>1539.2</v>
      </c>
      <c r="CI41" s="126">
        <v>1324.1</v>
      </c>
      <c r="CJ41" s="126">
        <v>1451</v>
      </c>
      <c r="CK41" s="126">
        <v>1197</v>
      </c>
      <c r="CL41" s="126">
        <v>1223.6</v>
      </c>
      <c r="CM41" s="126">
        <v>1032.2</v>
      </c>
      <c r="CN41" s="126">
        <v>1697.7</v>
      </c>
      <c r="CO41" s="126">
        <v>1747.2</v>
      </c>
      <c r="CP41" s="126">
        <v>1742.7</v>
      </c>
      <c r="CS41" s="260">
        <v>16033.4</v>
      </c>
      <c r="CT41" s="126">
        <v>3296.1</v>
      </c>
      <c r="CU41" s="126">
        <v>3348.2</v>
      </c>
      <c r="CV41" s="126">
        <v>3899</v>
      </c>
      <c r="CW41" s="126">
        <v>5490.1</v>
      </c>
      <c r="CX41" s="126">
        <v>1098.7</v>
      </c>
      <c r="CY41" s="126">
        <v>870.5</v>
      </c>
      <c r="CZ41" s="126">
        <v>1326.9</v>
      </c>
      <c r="DA41" s="126">
        <v>1143.7</v>
      </c>
      <c r="DB41" s="126">
        <v>1004.1</v>
      </c>
      <c r="DC41" s="126">
        <v>1200.4</v>
      </c>
      <c r="DD41" s="126">
        <v>1231.8</v>
      </c>
      <c r="DE41" s="126">
        <v>1180.7</v>
      </c>
      <c r="DF41" s="126">
        <v>1486.5</v>
      </c>
      <c r="DG41" s="126">
        <v>1638.8</v>
      </c>
      <c r="DH41" s="126">
        <v>1880</v>
      </c>
      <c r="DI41" s="126">
        <v>1971.3</v>
      </c>
      <c r="DJ41" s="126">
        <v>16033.4</v>
      </c>
      <c r="DL41" s="260">
        <v>12943.5</v>
      </c>
      <c r="DM41" s="126">
        <v>3220.3</v>
      </c>
      <c r="DN41" s="126">
        <v>2668.4</v>
      </c>
      <c r="DO41" s="126">
        <v>2939.2</v>
      </c>
      <c r="DP41" s="126">
        <v>4115.6</v>
      </c>
      <c r="DQ41" s="126">
        <v>1180.9</v>
      </c>
      <c r="DR41" s="126">
        <v>951.7</v>
      </c>
      <c r="DS41" s="126">
        <v>1087.7</v>
      </c>
      <c r="DT41" s="126">
        <v>1084.7</v>
      </c>
      <c r="DU41" s="126">
        <v>918.4</v>
      </c>
      <c r="DV41" s="126">
        <v>665.3</v>
      </c>
      <c r="DW41" s="126">
        <v>683.1</v>
      </c>
      <c r="DX41" s="126">
        <v>1120.8</v>
      </c>
      <c r="DY41" s="126">
        <v>1135.3</v>
      </c>
      <c r="DZ41" s="126">
        <v>1348.3</v>
      </c>
      <c r="EA41" s="126">
        <v>1384.8</v>
      </c>
      <c r="EB41" s="126">
        <v>1382.5</v>
      </c>
      <c r="ED41" s="260">
        <v>8916.7</v>
      </c>
      <c r="EE41" s="126">
        <v>1945.2</v>
      </c>
      <c r="EF41" s="126">
        <v>2022.4</v>
      </c>
      <c r="EG41" s="126">
        <v>1886.5</v>
      </c>
      <c r="EH41" s="74">
        <v>3062.6</v>
      </c>
      <c r="EI41" s="126">
        <v>620.8</v>
      </c>
      <c r="EJ41" s="126">
        <v>713.6</v>
      </c>
      <c r="EK41" s="126">
        <v>610.8</v>
      </c>
      <c r="EL41" s="74">
        <v>626</v>
      </c>
      <c r="EM41" s="126">
        <v>635.1</v>
      </c>
      <c r="EN41" s="126">
        <v>761.3</v>
      </c>
      <c r="EO41" s="126">
        <v>643.7</v>
      </c>
      <c r="EP41" s="126">
        <v>599.9</v>
      </c>
      <c r="EQ41" s="126">
        <v>642.9</v>
      </c>
      <c r="ER41" s="126">
        <v>976.8</v>
      </c>
      <c r="ES41" s="126">
        <v>1087.3</v>
      </c>
      <c r="ET41" s="126">
        <v>998.5</v>
      </c>
      <c r="EV41" s="302">
        <v>7388</v>
      </c>
      <c r="EW41" s="74">
        <v>1609.5</v>
      </c>
      <c r="EX41" s="126">
        <v>1601.1</v>
      </c>
      <c r="EY41" s="84">
        <v>1681.9</v>
      </c>
      <c r="EZ41" s="84">
        <v>2483.7</v>
      </c>
      <c r="FA41" s="6">
        <v>443.8</v>
      </c>
      <c r="FB41" s="6">
        <v>453.7</v>
      </c>
      <c r="FC41" s="6">
        <v>712</v>
      </c>
      <c r="FD41" s="6">
        <v>537</v>
      </c>
      <c r="FE41" s="6">
        <v>646.3</v>
      </c>
      <c r="FF41" s="6">
        <v>417.8</v>
      </c>
      <c r="FG41" s="6">
        <v>412.5</v>
      </c>
      <c r="FH41" s="6">
        <v>622.3</v>
      </c>
      <c r="FI41" s="6">
        <v>647.1</v>
      </c>
      <c r="FJ41" s="6">
        <v>751.2</v>
      </c>
      <c r="FK41" s="6">
        <v>831.1</v>
      </c>
      <c r="FL41" s="6">
        <v>901.4</v>
      </c>
      <c r="FM41" s="302"/>
      <c r="FN41" s="280">
        <v>1097.6</v>
      </c>
      <c r="FO41" s="280">
        <v>724.7</v>
      </c>
      <c r="FP41" s="280">
        <v>1052</v>
      </c>
      <c r="FQ41" s="280">
        <v>1284.9</v>
      </c>
      <c r="FR41" s="126">
        <v>355.9</v>
      </c>
      <c r="FS41" s="126">
        <v>398.3</v>
      </c>
      <c r="FT41" s="126">
        <v>343.4</v>
      </c>
      <c r="FU41" s="126">
        <v>84</v>
      </c>
      <c r="FV41" s="126">
        <v>403.3</v>
      </c>
      <c r="FW41" s="126">
        <v>237.4</v>
      </c>
      <c r="FX41" s="126">
        <v>376.6</v>
      </c>
      <c r="FY41" s="126">
        <v>370.5</v>
      </c>
      <c r="FZ41" s="126">
        <v>304.9</v>
      </c>
      <c r="GA41" s="126">
        <v>425.4</v>
      </c>
      <c r="GB41" s="126">
        <v>412.4</v>
      </c>
      <c r="GC41" s="126">
        <v>447.1</v>
      </c>
      <c r="GE41" s="290">
        <v>958.4</v>
      </c>
      <c r="GF41" s="290">
        <v>984.1</v>
      </c>
      <c r="GG41" s="290">
        <v>979</v>
      </c>
      <c r="GH41" s="290">
        <v>1553.6</v>
      </c>
      <c r="GI41" s="74">
        <v>361.6</v>
      </c>
      <c r="GJ41" s="74">
        <v>301.2</v>
      </c>
      <c r="GK41" s="74">
        <v>295.6</v>
      </c>
      <c r="GL41" s="74">
        <v>327.6</v>
      </c>
      <c r="GM41" s="74">
        <v>336.4</v>
      </c>
      <c r="GN41" s="74">
        <v>320.1</v>
      </c>
      <c r="GO41" s="74">
        <v>311.2</v>
      </c>
      <c r="GP41" s="74">
        <v>305.3</v>
      </c>
      <c r="GQ41" s="74">
        <v>362.5</v>
      </c>
      <c r="GR41" s="74">
        <v>403.7</v>
      </c>
      <c r="GS41" s="74">
        <v>422.3</v>
      </c>
      <c r="GT41" s="74">
        <v>727.6</v>
      </c>
      <c r="GU41" s="282"/>
      <c r="GV41" s="280">
        <v>841.5</v>
      </c>
      <c r="GW41" s="280">
        <v>682.3</v>
      </c>
      <c r="GX41" s="280">
        <v>1050</v>
      </c>
      <c r="GY41" s="280">
        <v>1621</v>
      </c>
      <c r="GZ41" s="74">
        <v>465.2</v>
      </c>
      <c r="HA41" s="74">
        <v>141.8</v>
      </c>
      <c r="HB41" s="74">
        <v>234.5</v>
      </c>
      <c r="HC41" s="74">
        <v>277.3</v>
      </c>
      <c r="HD41" s="6">
        <v>132.3</v>
      </c>
      <c r="HE41" s="6">
        <v>272.7</v>
      </c>
      <c r="HF41" s="6">
        <v>299.2</v>
      </c>
      <c r="HG41" s="6">
        <v>335</v>
      </c>
      <c r="HH41" s="6">
        <v>415.8</v>
      </c>
      <c r="HI41" s="6">
        <v>398</v>
      </c>
      <c r="HJ41" s="6">
        <v>558.3</v>
      </c>
      <c r="HK41" s="6">
        <v>664.7</v>
      </c>
      <c r="HM41" s="280">
        <v>598.5</v>
      </c>
      <c r="HN41" s="280">
        <f t="shared" si="0"/>
        <v>520.4</v>
      </c>
      <c r="HO41" s="280">
        <f t="shared" si="1"/>
        <v>835</v>
      </c>
      <c r="HP41" s="280">
        <f t="shared" si="2"/>
        <v>1399.6</v>
      </c>
      <c r="HQ41" s="280">
        <v>193.3</v>
      </c>
      <c r="HR41" s="280">
        <v>196.4</v>
      </c>
      <c r="HS41" s="280">
        <v>208.8</v>
      </c>
      <c r="HT41" s="74">
        <v>153.4</v>
      </c>
      <c r="HU41" s="6">
        <v>170.1</v>
      </c>
      <c r="HV41" s="6">
        <v>196.9</v>
      </c>
      <c r="HW41" s="6">
        <v>219.2</v>
      </c>
      <c r="HX41" s="6">
        <v>251.4</v>
      </c>
      <c r="HY41" s="6">
        <v>364.4</v>
      </c>
      <c r="HZ41" s="6">
        <v>450.4</v>
      </c>
      <c r="IA41" s="6">
        <v>312.6</v>
      </c>
      <c r="IB41" s="6">
        <v>636.6</v>
      </c>
    </row>
    <row r="42" spans="1:236" s="126" customFormat="1" ht="12" customHeight="1">
      <c r="A42" s="63" t="s">
        <v>243</v>
      </c>
      <c r="B42" s="198" t="s">
        <v>241</v>
      </c>
      <c r="C42" s="198" t="s">
        <v>241</v>
      </c>
      <c r="D42" s="63" t="s">
        <v>117</v>
      </c>
      <c r="E42" s="198" t="s">
        <v>79</v>
      </c>
      <c r="F42" s="225">
        <v>198.6</v>
      </c>
      <c r="G42" s="203">
        <v>169.6</v>
      </c>
      <c r="H42" s="203">
        <v>11.9</v>
      </c>
      <c r="I42" s="203">
        <v>12.5</v>
      </c>
      <c r="J42" s="203">
        <v>4.6</v>
      </c>
      <c r="K42" s="61">
        <v>3.5</v>
      </c>
      <c r="L42" s="203">
        <v>59.6</v>
      </c>
      <c r="M42" s="203">
        <v>106.5</v>
      </c>
      <c r="N42" s="203">
        <v>9.5</v>
      </c>
      <c r="O42" s="203">
        <v>1.4</v>
      </c>
      <c r="P42" s="203">
        <v>1</v>
      </c>
      <c r="Q42" s="203">
        <v>2.2</v>
      </c>
      <c r="R42" s="203">
        <v>10.1</v>
      </c>
      <c r="S42" s="203">
        <v>0.2</v>
      </c>
      <c r="T42" s="203">
        <v>0.5</v>
      </c>
      <c r="U42" s="203">
        <v>1.3</v>
      </c>
      <c r="V42" s="203">
        <v>2.8</v>
      </c>
      <c r="W42" s="203"/>
      <c r="X42" s="225">
        <v>70.3</v>
      </c>
      <c r="Y42" s="203">
        <v>19.7</v>
      </c>
      <c r="Z42" s="203">
        <v>19</v>
      </c>
      <c r="AA42" s="203">
        <v>12.9</v>
      </c>
      <c r="AB42" s="203">
        <v>18.7</v>
      </c>
      <c r="AC42" s="203">
        <v>3.6</v>
      </c>
      <c r="AD42" s="203">
        <v>3.6</v>
      </c>
      <c r="AE42" s="203">
        <v>12.5</v>
      </c>
      <c r="AF42" s="203">
        <v>4.1</v>
      </c>
      <c r="AG42" s="203">
        <v>6</v>
      </c>
      <c r="AH42" s="203">
        <v>8.9</v>
      </c>
      <c r="AI42" s="276">
        <v>3.7</v>
      </c>
      <c r="AJ42" s="203">
        <v>5.5</v>
      </c>
      <c r="AK42" s="203">
        <v>3.7</v>
      </c>
      <c r="AL42" s="74">
        <v>3.7</v>
      </c>
      <c r="AM42" s="203">
        <v>8.8</v>
      </c>
      <c r="AN42" s="203">
        <v>6.2</v>
      </c>
      <c r="AO42" s="203"/>
      <c r="AP42" s="225">
        <v>388.5</v>
      </c>
      <c r="AQ42" s="203">
        <v>87.6</v>
      </c>
      <c r="AR42" s="203">
        <v>65.1</v>
      </c>
      <c r="AS42" s="203">
        <v>63.5</v>
      </c>
      <c r="AT42" s="203">
        <v>172.3</v>
      </c>
      <c r="AU42" s="203">
        <v>35.4</v>
      </c>
      <c r="AV42" s="202">
        <v>24.8</v>
      </c>
      <c r="AW42" s="202">
        <v>27.4</v>
      </c>
      <c r="AX42" s="202">
        <v>24.2</v>
      </c>
      <c r="AY42" s="202">
        <v>20.7</v>
      </c>
      <c r="AZ42" s="202">
        <v>20.2</v>
      </c>
      <c r="BA42" s="202">
        <v>20.8</v>
      </c>
      <c r="BB42" s="203">
        <v>22</v>
      </c>
      <c r="BC42" s="202">
        <v>20.7</v>
      </c>
      <c r="BD42" s="203">
        <v>23.4</v>
      </c>
      <c r="BE42" s="202">
        <v>129.5</v>
      </c>
      <c r="BF42" s="203">
        <v>19.4</v>
      </c>
      <c r="BG42" s="203"/>
      <c r="BH42" s="257">
        <v>226.9</v>
      </c>
      <c r="BI42" s="126">
        <v>62.3</v>
      </c>
      <c r="BJ42" s="126">
        <v>31.1</v>
      </c>
      <c r="BK42" s="126">
        <v>7.1</v>
      </c>
      <c r="BL42" s="126">
        <v>126.4</v>
      </c>
      <c r="BM42" s="126">
        <v>5.1</v>
      </c>
      <c r="BN42" s="126">
        <v>39.1</v>
      </c>
      <c r="BO42" s="126">
        <v>18.1</v>
      </c>
      <c r="BP42" s="126">
        <v>21.7</v>
      </c>
      <c r="BQ42" s="126">
        <v>7.2</v>
      </c>
      <c r="BR42" s="126">
        <v>2.2</v>
      </c>
      <c r="BS42" s="126">
        <v>1.4</v>
      </c>
      <c r="BT42" s="126">
        <v>3</v>
      </c>
      <c r="BU42" s="126">
        <v>2.7</v>
      </c>
      <c r="BV42" s="126">
        <v>29.5</v>
      </c>
      <c r="BW42" s="126">
        <v>48.1</v>
      </c>
      <c r="BX42" s="126">
        <v>48.8</v>
      </c>
      <c r="BZ42" s="261">
        <v>55.9</v>
      </c>
      <c r="CA42" s="126">
        <v>51</v>
      </c>
      <c r="CB42" s="126">
        <v>28.6</v>
      </c>
      <c r="CC42" s="126">
        <v>23.8</v>
      </c>
      <c r="CD42" s="126">
        <v>55.3</v>
      </c>
      <c r="CE42" s="126">
        <v>0</v>
      </c>
      <c r="CF42" s="126">
        <v>8.6</v>
      </c>
      <c r="CG42" s="126">
        <v>10.6</v>
      </c>
      <c r="CH42" s="126">
        <v>1.9</v>
      </c>
      <c r="CI42" s="126">
        <v>0</v>
      </c>
      <c r="CJ42" s="126">
        <v>0</v>
      </c>
      <c r="CK42" s="126">
        <v>0</v>
      </c>
      <c r="CL42" s="126">
        <v>0</v>
      </c>
      <c r="CM42" s="126">
        <v>4.1</v>
      </c>
      <c r="CN42" s="126">
        <v>0</v>
      </c>
      <c r="CO42" s="126">
        <v>7.6</v>
      </c>
      <c r="CP42" s="126">
        <v>23.1</v>
      </c>
      <c r="CS42" s="260">
        <v>73.5</v>
      </c>
      <c r="CT42" s="126">
        <v>21.3</v>
      </c>
      <c r="CU42" s="126">
        <v>14.8</v>
      </c>
      <c r="CV42" s="126">
        <v>13.1</v>
      </c>
      <c r="CW42" s="126">
        <v>24.3</v>
      </c>
      <c r="CX42" s="126">
        <v>6.9</v>
      </c>
      <c r="CY42" s="126">
        <v>9.8</v>
      </c>
      <c r="CZ42" s="126">
        <v>4.6</v>
      </c>
      <c r="DA42" s="126">
        <v>3.2</v>
      </c>
      <c r="DB42" s="126">
        <v>6.4</v>
      </c>
      <c r="DC42" s="126">
        <v>5.2</v>
      </c>
      <c r="DD42" s="126">
        <v>4.1</v>
      </c>
      <c r="DE42" s="126">
        <v>3.1</v>
      </c>
      <c r="DF42" s="126">
        <v>5.9</v>
      </c>
      <c r="DG42" s="126">
        <v>12</v>
      </c>
      <c r="DH42" s="126">
        <v>3.2</v>
      </c>
      <c r="DI42" s="126">
        <v>9.1</v>
      </c>
      <c r="DJ42" s="126">
        <v>73.5</v>
      </c>
      <c r="DL42" s="260">
        <v>83.2</v>
      </c>
      <c r="DM42" s="126">
        <v>19.7</v>
      </c>
      <c r="DN42" s="126">
        <v>28.4</v>
      </c>
      <c r="DO42" s="126">
        <v>17.2</v>
      </c>
      <c r="DP42" s="126">
        <v>17.9</v>
      </c>
      <c r="DQ42" s="126">
        <v>5.7</v>
      </c>
      <c r="DR42" s="126">
        <v>6.4</v>
      </c>
      <c r="DS42" s="126">
        <v>7.6</v>
      </c>
      <c r="DT42" s="126">
        <v>9.9</v>
      </c>
      <c r="DU42" s="126">
        <v>9.2</v>
      </c>
      <c r="DV42" s="126">
        <v>9.3</v>
      </c>
      <c r="DW42" s="126">
        <v>6.1</v>
      </c>
      <c r="DX42" s="126">
        <v>5.7</v>
      </c>
      <c r="DY42" s="126">
        <v>5.4</v>
      </c>
      <c r="DZ42" s="126">
        <v>5.7</v>
      </c>
      <c r="EA42" s="126">
        <v>6.1</v>
      </c>
      <c r="EB42" s="126">
        <v>6.1</v>
      </c>
      <c r="ED42" s="260">
        <v>120.8</v>
      </c>
      <c r="EE42" s="126">
        <v>33.8</v>
      </c>
      <c r="EF42" s="126">
        <v>18.2</v>
      </c>
      <c r="EG42" s="126">
        <v>34.4</v>
      </c>
      <c r="EH42" s="74">
        <v>34.4</v>
      </c>
      <c r="EI42" s="74">
        <v>13</v>
      </c>
      <c r="EJ42" s="126">
        <v>11.5</v>
      </c>
      <c r="EK42" s="126">
        <v>9.3</v>
      </c>
      <c r="EL42" s="126">
        <v>9.7</v>
      </c>
      <c r="EM42" s="126">
        <v>4.3</v>
      </c>
      <c r="EN42" s="126">
        <v>4.2</v>
      </c>
      <c r="EO42" s="126">
        <v>5.4</v>
      </c>
      <c r="EP42" s="126">
        <v>11.5</v>
      </c>
      <c r="EQ42" s="126">
        <v>17.5</v>
      </c>
      <c r="ER42" s="126">
        <v>17.5</v>
      </c>
      <c r="ES42" s="126">
        <v>8.6</v>
      </c>
      <c r="ET42" s="126">
        <v>8.3</v>
      </c>
      <c r="EV42" s="302">
        <v>196.7</v>
      </c>
      <c r="EW42" s="74">
        <v>25.6</v>
      </c>
      <c r="EX42" s="126">
        <v>41.5</v>
      </c>
      <c r="EY42" s="84">
        <v>61.6</v>
      </c>
      <c r="EZ42" s="84">
        <v>64.7</v>
      </c>
      <c r="FA42" s="6">
        <v>8.7</v>
      </c>
      <c r="FB42" s="6">
        <v>5.6</v>
      </c>
      <c r="FC42" s="6">
        <v>11.3</v>
      </c>
      <c r="FD42" s="6">
        <v>6.5</v>
      </c>
      <c r="FE42" s="6">
        <v>21.7</v>
      </c>
      <c r="FF42" s="6">
        <v>13.3</v>
      </c>
      <c r="FG42" s="6">
        <v>9.6</v>
      </c>
      <c r="FH42" s="6">
        <v>23.8</v>
      </c>
      <c r="FI42" s="6">
        <v>28.2</v>
      </c>
      <c r="FJ42" s="6">
        <v>21.5</v>
      </c>
      <c r="FK42" s="6">
        <v>25.1</v>
      </c>
      <c r="FL42" s="6">
        <v>18.1</v>
      </c>
      <c r="FM42" s="302"/>
      <c r="FN42" s="280">
        <v>41.7</v>
      </c>
      <c r="FO42" s="280">
        <v>51.2</v>
      </c>
      <c r="FP42" s="280">
        <v>18.3</v>
      </c>
      <c r="FQ42" s="280">
        <v>35.3</v>
      </c>
      <c r="FR42" s="126">
        <v>13</v>
      </c>
      <c r="FS42" s="126">
        <v>10.8</v>
      </c>
      <c r="FT42" s="126">
        <v>17.9</v>
      </c>
      <c r="FU42" s="126">
        <v>30.9</v>
      </c>
      <c r="FV42" s="126">
        <v>8.8</v>
      </c>
      <c r="FW42" s="126">
        <v>11.5</v>
      </c>
      <c r="FX42" s="126">
        <v>5</v>
      </c>
      <c r="FY42" s="126">
        <v>8.9</v>
      </c>
      <c r="FZ42" s="126">
        <v>4.4</v>
      </c>
      <c r="GA42" s="126">
        <v>11</v>
      </c>
      <c r="GB42" s="126">
        <v>14.8</v>
      </c>
      <c r="GC42" s="126">
        <v>9.5</v>
      </c>
      <c r="GE42" s="290">
        <v>48.9</v>
      </c>
      <c r="GF42" s="290">
        <v>46.1</v>
      </c>
      <c r="GG42" s="290">
        <v>54.5</v>
      </c>
      <c r="GH42" s="290">
        <v>106.9</v>
      </c>
      <c r="GI42" s="74">
        <v>13.2</v>
      </c>
      <c r="GJ42" s="74">
        <v>11.2</v>
      </c>
      <c r="GK42" s="74">
        <v>24.5</v>
      </c>
      <c r="GL42" s="74">
        <v>13.3</v>
      </c>
      <c r="GM42" s="74">
        <v>9.9</v>
      </c>
      <c r="GN42" s="74">
        <v>22.9</v>
      </c>
      <c r="GO42" s="74">
        <v>17.9</v>
      </c>
      <c r="GP42" s="74">
        <v>15.6</v>
      </c>
      <c r="GQ42" s="74">
        <v>21</v>
      </c>
      <c r="GR42" s="74">
        <v>34.7</v>
      </c>
      <c r="GS42" s="74">
        <v>43.2</v>
      </c>
      <c r="GT42" s="74">
        <v>29</v>
      </c>
      <c r="GU42" s="282"/>
      <c r="GV42" s="280">
        <v>26.2</v>
      </c>
      <c r="GW42" s="280">
        <v>59.8</v>
      </c>
      <c r="GX42" s="280">
        <v>39.2</v>
      </c>
      <c r="GY42" s="280">
        <v>55.9</v>
      </c>
      <c r="GZ42" s="279">
        <v>12.5</v>
      </c>
      <c r="HA42" s="279">
        <v>5</v>
      </c>
      <c r="HB42" s="74">
        <v>8.7</v>
      </c>
      <c r="HC42" s="74">
        <v>7.9</v>
      </c>
      <c r="HD42" s="6">
        <v>26.3</v>
      </c>
      <c r="HE42" s="6">
        <v>25.6</v>
      </c>
      <c r="HF42" s="6">
        <v>13.7</v>
      </c>
      <c r="HG42" s="6">
        <v>10.8</v>
      </c>
      <c r="HH42" s="6">
        <v>14.7</v>
      </c>
      <c r="HI42" s="6">
        <v>17.9</v>
      </c>
      <c r="HJ42" s="6">
        <v>21.6</v>
      </c>
      <c r="HK42" s="6">
        <v>16.4</v>
      </c>
      <c r="HM42" s="280">
        <v>39.5</v>
      </c>
      <c r="HN42" s="280">
        <f t="shared" si="0"/>
        <v>37.6</v>
      </c>
      <c r="HO42" s="280">
        <f t="shared" si="1"/>
        <v>17.5</v>
      </c>
      <c r="HP42" s="280">
        <f t="shared" si="2"/>
        <v>39.1</v>
      </c>
      <c r="HQ42" s="280">
        <v>13.4</v>
      </c>
      <c r="HR42" s="280">
        <v>14.9</v>
      </c>
      <c r="HS42" s="280">
        <v>11.2</v>
      </c>
      <c r="HT42" s="74">
        <v>10</v>
      </c>
      <c r="HU42" s="6">
        <v>14.5</v>
      </c>
      <c r="HV42" s="6">
        <v>13.1</v>
      </c>
      <c r="HW42" s="6">
        <v>5.3</v>
      </c>
      <c r="HX42" s="6">
        <v>5.5</v>
      </c>
      <c r="HY42" s="6">
        <v>6.7</v>
      </c>
      <c r="HZ42" s="6">
        <v>6.8</v>
      </c>
      <c r="IA42" s="6">
        <v>15.8</v>
      </c>
      <c r="IB42" s="6">
        <v>16.5</v>
      </c>
    </row>
    <row r="43" spans="1:236" s="126" customFormat="1" ht="12">
      <c r="A43" s="63" t="s">
        <v>244</v>
      </c>
      <c r="B43" s="198" t="s">
        <v>241</v>
      </c>
      <c r="C43" s="198" t="s">
        <v>241</v>
      </c>
      <c r="D43" s="63" t="s">
        <v>66</v>
      </c>
      <c r="E43" s="198" t="s">
        <v>79</v>
      </c>
      <c r="F43" s="225">
        <v>5819.7</v>
      </c>
      <c r="G43" s="203">
        <v>1175.9</v>
      </c>
      <c r="H43" s="203">
        <v>1633.9</v>
      </c>
      <c r="I43" s="203">
        <v>628.4</v>
      </c>
      <c r="J43" s="203">
        <v>2381.5</v>
      </c>
      <c r="K43" s="61">
        <v>593.1</v>
      </c>
      <c r="L43" s="203">
        <v>536</v>
      </c>
      <c r="M43" s="203">
        <v>46.8</v>
      </c>
      <c r="N43" s="203">
        <v>589.3</v>
      </c>
      <c r="O43" s="203">
        <v>485.6</v>
      </c>
      <c r="P43" s="203">
        <v>559</v>
      </c>
      <c r="Q43" s="203">
        <v>123.1</v>
      </c>
      <c r="R43" s="203">
        <v>0</v>
      </c>
      <c r="S43" s="203">
        <v>505.3</v>
      </c>
      <c r="T43" s="203">
        <v>556.5</v>
      </c>
      <c r="U43" s="203">
        <v>532.4</v>
      </c>
      <c r="V43" s="203">
        <v>1292.6</v>
      </c>
      <c r="W43" s="203"/>
      <c r="X43" s="225">
        <v>6204.5</v>
      </c>
      <c r="Y43" s="203">
        <v>1943.4</v>
      </c>
      <c r="Z43" s="203">
        <v>1844</v>
      </c>
      <c r="AA43" s="203">
        <v>509.8</v>
      </c>
      <c r="AB43" s="203">
        <v>1907.3</v>
      </c>
      <c r="AC43" s="203">
        <v>622.2</v>
      </c>
      <c r="AD43" s="203">
        <v>680</v>
      </c>
      <c r="AE43" s="203">
        <v>641.2</v>
      </c>
      <c r="AF43" s="203">
        <v>597</v>
      </c>
      <c r="AG43" s="203">
        <v>623.8</v>
      </c>
      <c r="AH43" s="203">
        <v>623.2</v>
      </c>
      <c r="AI43" s="203">
        <v>6</v>
      </c>
      <c r="AJ43" s="203">
        <v>3.8</v>
      </c>
      <c r="AK43" s="203">
        <v>500</v>
      </c>
      <c r="AL43" s="74">
        <v>648.1</v>
      </c>
      <c r="AM43" s="203">
        <v>594.2</v>
      </c>
      <c r="AN43" s="203">
        <v>665</v>
      </c>
      <c r="AO43" s="203"/>
      <c r="AP43" s="225">
        <v>8374.5</v>
      </c>
      <c r="AQ43" s="203">
        <v>1835.2</v>
      </c>
      <c r="AR43" s="203">
        <v>1585.8</v>
      </c>
      <c r="AS43" s="203">
        <v>1922.2</v>
      </c>
      <c r="AT43" s="203">
        <v>3031.3</v>
      </c>
      <c r="AU43" s="203">
        <v>632.2</v>
      </c>
      <c r="AV43" s="202">
        <v>567</v>
      </c>
      <c r="AW43" s="202">
        <v>636</v>
      </c>
      <c r="AX43" s="202">
        <v>281.8</v>
      </c>
      <c r="AY43" s="202">
        <v>14.6</v>
      </c>
      <c r="AZ43" s="203">
        <v>1289.4</v>
      </c>
      <c r="BA43" s="202">
        <v>296.5</v>
      </c>
      <c r="BB43" s="202">
        <v>768.7</v>
      </c>
      <c r="BC43" s="202">
        <v>857</v>
      </c>
      <c r="BD43" s="203">
        <v>939</v>
      </c>
      <c r="BE43" s="202">
        <v>950.6</v>
      </c>
      <c r="BF43" s="203">
        <v>1141.7</v>
      </c>
      <c r="BG43" s="203"/>
      <c r="BH43" s="257">
        <v>7024.5</v>
      </c>
      <c r="BI43" s="126">
        <v>805.4</v>
      </c>
      <c r="BJ43" s="126">
        <v>1710.7</v>
      </c>
      <c r="BK43" s="126">
        <v>1957.7</v>
      </c>
      <c r="BL43" s="126">
        <v>2550.7</v>
      </c>
      <c r="BM43" s="126">
        <v>149.7</v>
      </c>
      <c r="BN43" s="126">
        <v>42.1</v>
      </c>
      <c r="BO43" s="126">
        <v>613.6</v>
      </c>
      <c r="BP43" s="126">
        <v>1073.1</v>
      </c>
      <c r="BQ43" s="126">
        <v>561</v>
      </c>
      <c r="BR43" s="126">
        <v>76.6</v>
      </c>
      <c r="BS43" s="126">
        <v>102.4</v>
      </c>
      <c r="BT43" s="126">
        <v>805.9</v>
      </c>
      <c r="BU43" s="126">
        <v>1049.4</v>
      </c>
      <c r="BV43" s="126">
        <v>784.1</v>
      </c>
      <c r="BW43" s="126">
        <v>855.8</v>
      </c>
      <c r="BX43" s="126">
        <v>910.8</v>
      </c>
      <c r="BZ43" s="261">
        <v>7700.1</v>
      </c>
      <c r="CA43" s="126">
        <v>2048</v>
      </c>
      <c r="CB43" s="126">
        <v>2642.3</v>
      </c>
      <c r="CC43" s="126">
        <v>628.8</v>
      </c>
      <c r="CD43" s="126">
        <v>2381.9</v>
      </c>
      <c r="CE43" s="126">
        <v>998.3</v>
      </c>
      <c r="CF43" s="126">
        <v>728.9</v>
      </c>
      <c r="CG43" s="126">
        <v>320.5</v>
      </c>
      <c r="CH43" s="126">
        <v>551</v>
      </c>
      <c r="CI43" s="126">
        <v>1019.7</v>
      </c>
      <c r="CJ43" s="126">
        <v>1071.3</v>
      </c>
      <c r="CK43" s="126">
        <v>97.1</v>
      </c>
      <c r="CL43" s="126">
        <v>247.5</v>
      </c>
      <c r="CM43" s="126">
        <v>283.9</v>
      </c>
      <c r="CN43" s="126">
        <v>899.4</v>
      </c>
      <c r="CO43" s="126">
        <v>825.8</v>
      </c>
      <c r="CP43" s="126">
        <v>656.7</v>
      </c>
      <c r="CS43" s="260">
        <v>7967.7</v>
      </c>
      <c r="CT43" s="126">
        <v>1827.4</v>
      </c>
      <c r="CU43" s="126">
        <v>182.6</v>
      </c>
      <c r="CV43" s="126">
        <v>1924.9</v>
      </c>
      <c r="CW43" s="126">
        <v>4032.8</v>
      </c>
      <c r="CX43" s="126">
        <v>751.3</v>
      </c>
      <c r="CY43" s="126">
        <v>981.5</v>
      </c>
      <c r="CZ43" s="126">
        <v>94.6</v>
      </c>
      <c r="DA43" s="126">
        <v>0</v>
      </c>
      <c r="DB43" s="126">
        <v>0</v>
      </c>
      <c r="DC43" s="126">
        <v>182.6</v>
      </c>
      <c r="DD43" s="126">
        <v>231.6</v>
      </c>
      <c r="DE43" s="126">
        <v>662.9</v>
      </c>
      <c r="DF43" s="126">
        <v>1030.4</v>
      </c>
      <c r="DG43" s="126">
        <v>1402.8</v>
      </c>
      <c r="DH43" s="126">
        <v>1207.4</v>
      </c>
      <c r="DI43" s="126">
        <v>1422.6</v>
      </c>
      <c r="DJ43" s="126">
        <v>7967.7</v>
      </c>
      <c r="DL43" s="260">
        <v>6421.4</v>
      </c>
      <c r="DM43" s="126">
        <v>1924.8</v>
      </c>
      <c r="DN43" s="126">
        <v>1294.9</v>
      </c>
      <c r="DO43" s="126">
        <v>773.1</v>
      </c>
      <c r="DP43" s="126">
        <v>2428.6</v>
      </c>
      <c r="DQ43" s="126">
        <v>1259.6</v>
      </c>
      <c r="DR43" s="126">
        <v>260.9</v>
      </c>
      <c r="DS43" s="126">
        <v>404.3</v>
      </c>
      <c r="DT43" s="126">
        <v>485.7</v>
      </c>
      <c r="DU43" s="126">
        <v>513.8</v>
      </c>
      <c r="DV43" s="126">
        <v>295.4</v>
      </c>
      <c r="DW43" s="126">
        <v>92.5</v>
      </c>
      <c r="DX43" s="126">
        <v>263.9</v>
      </c>
      <c r="DY43" s="126">
        <v>416.7</v>
      </c>
      <c r="DZ43" s="74">
        <v>434</v>
      </c>
      <c r="EA43" s="126">
        <v>829.1</v>
      </c>
      <c r="EB43" s="126">
        <v>1165.5</v>
      </c>
      <c r="ED43" s="260">
        <v>5417.5</v>
      </c>
      <c r="EE43" s="126">
        <v>2219.4</v>
      </c>
      <c r="EF43" s="126">
        <v>1001.7</v>
      </c>
      <c r="EG43" s="126">
        <v>840.9</v>
      </c>
      <c r="EH43" s="74">
        <v>1355.5</v>
      </c>
      <c r="EI43" s="74">
        <v>540</v>
      </c>
      <c r="EJ43" s="126">
        <v>561.2</v>
      </c>
      <c r="EK43" s="126">
        <v>1118.2</v>
      </c>
      <c r="EL43" s="126">
        <v>297.6</v>
      </c>
      <c r="EM43" s="126">
        <v>200.8</v>
      </c>
      <c r="EN43" s="126">
        <v>503.3</v>
      </c>
      <c r="EO43" s="74">
        <v>284</v>
      </c>
      <c r="EP43" s="126">
        <v>257.9</v>
      </c>
      <c r="EQ43" s="126">
        <v>299</v>
      </c>
      <c r="ER43" s="126">
        <v>420.2</v>
      </c>
      <c r="ES43" s="126">
        <v>507.1</v>
      </c>
      <c r="ET43" s="126">
        <v>428.2</v>
      </c>
      <c r="EV43" s="302"/>
      <c r="EW43" s="74">
        <v>375.6</v>
      </c>
      <c r="EX43" s="126">
        <v>1160.8</v>
      </c>
      <c r="EY43" s="84">
        <v>1298.4</v>
      </c>
      <c r="EZ43" s="84">
        <v>1683.8</v>
      </c>
      <c r="FA43" s="6">
        <v>145.1</v>
      </c>
      <c r="FB43" s="6">
        <v>18.4</v>
      </c>
      <c r="FC43" s="6">
        <v>212.1</v>
      </c>
      <c r="FD43" s="6">
        <v>303.9</v>
      </c>
      <c r="FE43" s="6">
        <v>483</v>
      </c>
      <c r="FF43" s="6">
        <v>373.9</v>
      </c>
      <c r="FG43" s="6">
        <v>352.5</v>
      </c>
      <c r="FH43" s="6">
        <v>381.3</v>
      </c>
      <c r="FI43" s="6">
        <v>564.6</v>
      </c>
      <c r="FJ43" s="6">
        <v>658.7</v>
      </c>
      <c r="FK43" s="6">
        <v>570.4</v>
      </c>
      <c r="FL43" s="6">
        <v>454.7</v>
      </c>
      <c r="FM43" s="302"/>
      <c r="FN43" s="280">
        <v>697.3</v>
      </c>
      <c r="FO43" s="280">
        <v>809.3</v>
      </c>
      <c r="FP43" s="280">
        <v>482.5</v>
      </c>
      <c r="FQ43" s="280">
        <v>1405.5</v>
      </c>
      <c r="FR43" s="126">
        <v>193.1</v>
      </c>
      <c r="FS43" s="126">
        <v>277.2</v>
      </c>
      <c r="FT43" s="126">
        <v>227</v>
      </c>
      <c r="FU43" s="126">
        <v>475.3</v>
      </c>
      <c r="FV43" s="126">
        <v>195.5</v>
      </c>
      <c r="FW43" s="126">
        <v>138.5</v>
      </c>
      <c r="FX43" s="126">
        <v>105.8</v>
      </c>
      <c r="FY43" s="126">
        <v>126</v>
      </c>
      <c r="FZ43" s="126">
        <v>250.7</v>
      </c>
      <c r="GA43" s="126">
        <v>379.8</v>
      </c>
      <c r="GB43" s="126">
        <v>337.2</v>
      </c>
      <c r="GC43" s="126">
        <v>688.5</v>
      </c>
      <c r="GE43" s="290">
        <v>1024.3</v>
      </c>
      <c r="GF43" s="290">
        <v>952.1</v>
      </c>
      <c r="GG43" s="290">
        <v>800.2</v>
      </c>
      <c r="GH43" s="290">
        <v>1390.9</v>
      </c>
      <c r="GI43" s="74">
        <v>392.6</v>
      </c>
      <c r="GJ43" s="74">
        <v>373.9</v>
      </c>
      <c r="GK43" s="74">
        <v>257.8</v>
      </c>
      <c r="GL43" s="74">
        <v>264.1</v>
      </c>
      <c r="GM43" s="74">
        <v>456.8</v>
      </c>
      <c r="GN43" s="74">
        <v>231.2</v>
      </c>
      <c r="GO43" s="74">
        <v>122.5</v>
      </c>
      <c r="GP43" s="74">
        <v>405.6</v>
      </c>
      <c r="GQ43" s="74">
        <v>272.1</v>
      </c>
      <c r="GR43" s="74">
        <v>523.8</v>
      </c>
      <c r="GS43" s="74">
        <v>492.3</v>
      </c>
      <c r="GT43" s="74">
        <v>374.8</v>
      </c>
      <c r="GU43" s="282"/>
      <c r="GV43" s="280">
        <v>800.8</v>
      </c>
      <c r="GW43" s="280">
        <v>807.9</v>
      </c>
      <c r="GX43" s="280">
        <v>821.6</v>
      </c>
      <c r="GY43" s="280">
        <v>2384.4</v>
      </c>
      <c r="GZ43" s="74">
        <v>264.4</v>
      </c>
      <c r="HA43" s="74">
        <v>282.6</v>
      </c>
      <c r="HB43" s="74">
        <v>253.8</v>
      </c>
      <c r="HC43" s="6">
        <v>427</v>
      </c>
      <c r="HD43" s="6">
        <v>174.9</v>
      </c>
      <c r="HE43" s="6">
        <v>206</v>
      </c>
      <c r="HF43" s="6">
        <v>217</v>
      </c>
      <c r="HG43" s="6">
        <v>292</v>
      </c>
      <c r="HH43" s="6">
        <v>312.6</v>
      </c>
      <c r="HI43" s="6">
        <v>1285</v>
      </c>
      <c r="HJ43" s="6">
        <v>508.5</v>
      </c>
      <c r="HK43" s="6">
        <v>590.9</v>
      </c>
      <c r="HM43" s="280">
        <v>996.3</v>
      </c>
      <c r="HN43" s="280">
        <f t="shared" si="0"/>
        <v>1656.7</v>
      </c>
      <c r="HO43" s="280">
        <f t="shared" si="1"/>
        <v>1151.3</v>
      </c>
      <c r="HP43" s="280">
        <f t="shared" si="2"/>
        <v>1318</v>
      </c>
      <c r="HQ43" s="280">
        <v>237.1</v>
      </c>
      <c r="HR43" s="280">
        <v>297.6</v>
      </c>
      <c r="HS43" s="280">
        <v>461.6</v>
      </c>
      <c r="HT43" s="6">
        <v>382</v>
      </c>
      <c r="HU43" s="6">
        <v>512.9</v>
      </c>
      <c r="HV43" s="6">
        <v>761.8</v>
      </c>
      <c r="HW43" s="6">
        <v>415.1</v>
      </c>
      <c r="HX43" s="6">
        <v>567.1</v>
      </c>
      <c r="HY43" s="6">
        <v>169.1</v>
      </c>
      <c r="HZ43" s="6">
        <v>157</v>
      </c>
      <c r="IA43" s="6">
        <v>328.4</v>
      </c>
      <c r="IB43" s="6">
        <v>832.6</v>
      </c>
    </row>
    <row r="44" spans="1:236" s="126" customFormat="1" ht="15" customHeight="1">
      <c r="A44" s="63" t="s">
        <v>245</v>
      </c>
      <c r="B44" s="198" t="s">
        <v>241</v>
      </c>
      <c r="C44" s="198" t="s">
        <v>241</v>
      </c>
      <c r="D44" s="63" t="s">
        <v>67</v>
      </c>
      <c r="E44" s="198" t="s">
        <v>79</v>
      </c>
      <c r="F44" s="225">
        <v>389.9</v>
      </c>
      <c r="G44" s="203">
        <v>33.4</v>
      </c>
      <c r="H44" s="203">
        <v>36.1</v>
      </c>
      <c r="I44" s="203">
        <v>94.8</v>
      </c>
      <c r="J44" s="203">
        <v>225.6</v>
      </c>
      <c r="K44" s="61">
        <v>14.8</v>
      </c>
      <c r="L44" s="203">
        <v>3.8</v>
      </c>
      <c r="M44" s="203">
        <v>14.8</v>
      </c>
      <c r="N44" s="203">
        <v>3.9</v>
      </c>
      <c r="O44" s="203">
        <v>16.1</v>
      </c>
      <c r="P44" s="203">
        <v>16.1</v>
      </c>
      <c r="Q44" s="203">
        <v>22.2</v>
      </c>
      <c r="R44" s="203">
        <v>37.4</v>
      </c>
      <c r="S44" s="203">
        <v>35.2</v>
      </c>
      <c r="T44" s="203">
        <v>55.9</v>
      </c>
      <c r="U44" s="203">
        <v>66</v>
      </c>
      <c r="V44" s="203">
        <v>103.7</v>
      </c>
      <c r="W44" s="203"/>
      <c r="X44" s="225">
        <v>382.6</v>
      </c>
      <c r="Y44" s="203">
        <v>66.7</v>
      </c>
      <c r="Z44" s="203">
        <v>24.4</v>
      </c>
      <c r="AA44" s="203">
        <v>77.6</v>
      </c>
      <c r="AB44" s="203">
        <v>213.9</v>
      </c>
      <c r="AC44" s="203">
        <v>27.4</v>
      </c>
      <c r="AD44" s="203">
        <v>12.1</v>
      </c>
      <c r="AE44" s="203">
        <v>27.2</v>
      </c>
      <c r="AF44" s="203">
        <v>5.8</v>
      </c>
      <c r="AG44" s="203">
        <v>5.8</v>
      </c>
      <c r="AH44" s="203">
        <v>12.8</v>
      </c>
      <c r="AI44" s="203">
        <v>20.9</v>
      </c>
      <c r="AJ44" s="203">
        <v>32</v>
      </c>
      <c r="AK44" s="203">
        <v>24.7</v>
      </c>
      <c r="AL44" s="74">
        <v>15.6</v>
      </c>
      <c r="AM44" s="203">
        <v>59.6</v>
      </c>
      <c r="AN44" s="203">
        <v>138.7</v>
      </c>
      <c r="AO44" s="203"/>
      <c r="AP44" s="225">
        <v>317</v>
      </c>
      <c r="AQ44" s="203">
        <v>70.5</v>
      </c>
      <c r="AR44" s="203">
        <v>63.2</v>
      </c>
      <c r="AS44" s="10">
        <v>54.8</v>
      </c>
      <c r="AT44" s="10">
        <v>128.5</v>
      </c>
      <c r="AU44" s="203">
        <v>16.3</v>
      </c>
      <c r="AV44" s="203">
        <v>14.7</v>
      </c>
      <c r="AW44" s="202">
        <v>39.5</v>
      </c>
      <c r="AX44" s="202">
        <v>12.5</v>
      </c>
      <c r="AY44" s="202">
        <v>11.2</v>
      </c>
      <c r="AZ44" s="202">
        <v>39.5</v>
      </c>
      <c r="BA44" s="202">
        <v>11.3</v>
      </c>
      <c r="BB44" s="202">
        <v>19.5</v>
      </c>
      <c r="BC44" s="202">
        <v>24</v>
      </c>
      <c r="BD44" s="203">
        <v>35.7</v>
      </c>
      <c r="BE44" s="202">
        <v>47.8</v>
      </c>
      <c r="BF44" s="203">
        <v>45</v>
      </c>
      <c r="BG44" s="203"/>
      <c r="BH44" s="256">
        <v>481.5</v>
      </c>
      <c r="BI44" s="126">
        <v>102.1</v>
      </c>
      <c r="BJ44" s="84">
        <v>104.3</v>
      </c>
      <c r="BK44" s="126">
        <v>170.1</v>
      </c>
      <c r="BL44" s="126">
        <v>105</v>
      </c>
      <c r="BM44" s="126">
        <v>18.7</v>
      </c>
      <c r="BN44" s="126">
        <v>37.8</v>
      </c>
      <c r="BO44" s="126">
        <v>45.6</v>
      </c>
      <c r="BP44" s="84">
        <v>39</v>
      </c>
      <c r="BQ44" s="84">
        <v>28.2</v>
      </c>
      <c r="BR44" s="84">
        <v>37.1</v>
      </c>
      <c r="BS44" s="84">
        <v>132.6</v>
      </c>
      <c r="BT44" s="126">
        <v>17.6</v>
      </c>
      <c r="BU44" s="84">
        <v>19.9</v>
      </c>
      <c r="BV44" s="84">
        <v>26.7</v>
      </c>
      <c r="BW44" s="84">
        <v>34.2</v>
      </c>
      <c r="BX44" s="84">
        <v>44.1</v>
      </c>
      <c r="BY44" s="84"/>
      <c r="BZ44" s="260">
        <v>196.1</v>
      </c>
      <c r="CA44" s="84">
        <v>22.3</v>
      </c>
      <c r="CB44" s="84">
        <v>48.6</v>
      </c>
      <c r="CC44" s="84">
        <v>25.5</v>
      </c>
      <c r="CD44" s="84">
        <v>28.1</v>
      </c>
      <c r="CE44" s="84">
        <v>8.3</v>
      </c>
      <c r="CF44" s="84">
        <v>8.3</v>
      </c>
      <c r="CG44" s="126">
        <v>23.7</v>
      </c>
      <c r="CH44" s="126">
        <v>23.1</v>
      </c>
      <c r="CI44" s="126">
        <v>21.9</v>
      </c>
      <c r="CJ44" s="126">
        <v>21.6</v>
      </c>
      <c r="CK44" s="126">
        <v>18</v>
      </c>
      <c r="CL44" s="126">
        <v>13.9</v>
      </c>
      <c r="CM44" s="126">
        <v>11.5</v>
      </c>
      <c r="CN44" s="126">
        <v>13.1</v>
      </c>
      <c r="CO44" s="126">
        <v>13.7</v>
      </c>
      <c r="CP44" s="84">
        <v>19</v>
      </c>
      <c r="CQ44" s="84"/>
      <c r="CR44" s="84"/>
      <c r="CS44" s="260">
        <v>213</v>
      </c>
      <c r="CT44" s="84">
        <v>56.9</v>
      </c>
      <c r="CU44" s="84">
        <v>62.7</v>
      </c>
      <c r="CV44" s="84">
        <v>45.2</v>
      </c>
      <c r="CW44" s="84">
        <v>48.2</v>
      </c>
      <c r="CX44" s="126">
        <v>18.3</v>
      </c>
      <c r="CY44" s="126">
        <v>17.9</v>
      </c>
      <c r="CZ44" s="126">
        <v>20.7</v>
      </c>
      <c r="DA44" s="84">
        <v>21.8</v>
      </c>
      <c r="DB44" s="84">
        <v>21.5</v>
      </c>
      <c r="DC44" s="84">
        <v>19.4</v>
      </c>
      <c r="DD44" s="84">
        <v>17.5</v>
      </c>
      <c r="DE44" s="84">
        <v>15.4</v>
      </c>
      <c r="DF44" s="126">
        <v>12.3</v>
      </c>
      <c r="DG44" s="84">
        <v>13.4</v>
      </c>
      <c r="DH44" s="84">
        <v>17.4</v>
      </c>
      <c r="DI44" s="84">
        <v>17.4</v>
      </c>
      <c r="DJ44" s="84">
        <v>213</v>
      </c>
      <c r="DK44" s="84"/>
      <c r="DL44" s="260">
        <v>367.1</v>
      </c>
      <c r="DM44" s="84">
        <v>141.5</v>
      </c>
      <c r="DN44" s="84">
        <v>44.1</v>
      </c>
      <c r="DO44" s="84">
        <v>39.9</v>
      </c>
      <c r="DP44" s="84">
        <v>141.6</v>
      </c>
      <c r="DQ44" s="126">
        <v>49.9</v>
      </c>
      <c r="DR44" s="126">
        <v>45.8</v>
      </c>
      <c r="DS44" s="126">
        <v>45.8</v>
      </c>
      <c r="DT44" s="84">
        <v>14.7</v>
      </c>
      <c r="DU44" s="84">
        <v>14.7</v>
      </c>
      <c r="DV44" s="84">
        <v>14.7</v>
      </c>
      <c r="DW44" s="84">
        <v>13.7</v>
      </c>
      <c r="DX44" s="84">
        <v>14.6</v>
      </c>
      <c r="DY44" s="84">
        <v>11.6</v>
      </c>
      <c r="DZ44" s="126">
        <v>47.2</v>
      </c>
      <c r="EA44" s="126">
        <v>47.2</v>
      </c>
      <c r="EB44" s="62">
        <v>47.2</v>
      </c>
      <c r="EC44" s="62"/>
      <c r="ED44" s="260">
        <v>493.8</v>
      </c>
      <c r="EE44" s="84">
        <v>175.2</v>
      </c>
      <c r="EF44" s="84">
        <v>56.2</v>
      </c>
      <c r="EG44" s="84">
        <v>45.9</v>
      </c>
      <c r="EH44" s="62">
        <v>216.5</v>
      </c>
      <c r="EI44" s="126">
        <v>76.1</v>
      </c>
      <c r="EJ44" s="126">
        <v>75.9</v>
      </c>
      <c r="EK44" s="126">
        <v>23.2</v>
      </c>
      <c r="EL44" s="84">
        <v>35.7</v>
      </c>
      <c r="EM44" s="84">
        <v>1.2</v>
      </c>
      <c r="EN44" s="62">
        <v>19.3</v>
      </c>
      <c r="EO44" s="84">
        <v>2.3</v>
      </c>
      <c r="EP44" s="84">
        <v>18.4</v>
      </c>
      <c r="EQ44" s="84">
        <v>25.2</v>
      </c>
      <c r="ER44" s="74">
        <v>42</v>
      </c>
      <c r="ES44" s="126">
        <v>82.2</v>
      </c>
      <c r="ET44" s="84">
        <v>92.3</v>
      </c>
      <c r="EU44" s="84"/>
      <c r="EV44" s="302">
        <v>908.1</v>
      </c>
      <c r="EW44" s="62">
        <v>58.7</v>
      </c>
      <c r="EX44" s="84">
        <v>68.5</v>
      </c>
      <c r="EY44" s="84">
        <v>177.3</v>
      </c>
      <c r="EZ44" s="84">
        <v>302.9</v>
      </c>
      <c r="FA44" s="6">
        <v>7.3</v>
      </c>
      <c r="FB44" s="6">
        <v>27.1</v>
      </c>
      <c r="FC44" s="6">
        <v>24.3</v>
      </c>
      <c r="FD44" s="6">
        <v>7.3</v>
      </c>
      <c r="FE44" s="6">
        <v>37.8</v>
      </c>
      <c r="FF44" s="6">
        <v>23.4</v>
      </c>
      <c r="FG44" s="6">
        <v>23.4</v>
      </c>
      <c r="FH44" s="6">
        <v>67.2</v>
      </c>
      <c r="FI44" s="6">
        <v>86.7</v>
      </c>
      <c r="FJ44" s="6">
        <v>88.2</v>
      </c>
      <c r="FK44" s="6">
        <v>58.2</v>
      </c>
      <c r="FL44" s="6">
        <v>156.5</v>
      </c>
      <c r="FM44" s="302"/>
      <c r="FN44" s="280">
        <v>96.5</v>
      </c>
      <c r="FO44" s="280">
        <v>58.5</v>
      </c>
      <c r="FP44" s="280">
        <v>132.9</v>
      </c>
      <c r="FQ44" s="280">
        <v>366.9</v>
      </c>
      <c r="FR44" s="126">
        <v>25.1</v>
      </c>
      <c r="FS44" s="126">
        <v>17.6</v>
      </c>
      <c r="FT44" s="126">
        <v>53.8</v>
      </c>
      <c r="FU44" s="126">
        <v>13.9</v>
      </c>
      <c r="FV44" s="126">
        <v>23.1</v>
      </c>
      <c r="FW44" s="126">
        <v>21.5</v>
      </c>
      <c r="FX44" s="126">
        <v>13.9</v>
      </c>
      <c r="FY44" s="126">
        <v>38.6</v>
      </c>
      <c r="FZ44" s="126">
        <v>80.4</v>
      </c>
      <c r="GA44" s="126">
        <v>83.1</v>
      </c>
      <c r="GB44" s="126">
        <v>75.9</v>
      </c>
      <c r="GC44" s="126">
        <v>207.9</v>
      </c>
      <c r="GE44" s="290">
        <v>17.7</v>
      </c>
      <c r="GF44" s="290">
        <v>10.7</v>
      </c>
      <c r="GG44" s="290">
        <v>84.9</v>
      </c>
      <c r="GH44" s="290">
        <v>341.2</v>
      </c>
      <c r="GI44" s="74">
        <v>14.1</v>
      </c>
      <c r="GJ44" s="74">
        <v>0</v>
      </c>
      <c r="GK44" s="74">
        <v>3.6</v>
      </c>
      <c r="GL44" s="74">
        <v>0.3</v>
      </c>
      <c r="GM44" s="74">
        <v>10.4</v>
      </c>
      <c r="GN44" s="74">
        <v>0</v>
      </c>
      <c r="GO44" s="74">
        <v>33.2</v>
      </c>
      <c r="GP44" s="74">
        <v>22.8</v>
      </c>
      <c r="GQ44" s="74">
        <v>28.9</v>
      </c>
      <c r="GR44" s="74">
        <v>63.9</v>
      </c>
      <c r="GS44" s="74">
        <v>188.7</v>
      </c>
      <c r="GT44" s="74">
        <v>88.6</v>
      </c>
      <c r="GU44" s="282"/>
      <c r="GV44" s="280">
        <v>14.4</v>
      </c>
      <c r="GW44" s="280">
        <v>42.4</v>
      </c>
      <c r="GX44" s="280">
        <v>64.2</v>
      </c>
      <c r="GY44" s="280">
        <v>358.7</v>
      </c>
      <c r="GZ44" s="74">
        <v>7</v>
      </c>
      <c r="HA44" s="74">
        <v>0</v>
      </c>
      <c r="HB44" s="74">
        <v>7.4</v>
      </c>
      <c r="HC44" s="74">
        <v>29.3</v>
      </c>
      <c r="HD44" s="6">
        <v>0</v>
      </c>
      <c r="HE44" s="6">
        <v>13.1</v>
      </c>
      <c r="HF44" s="6">
        <v>43.4</v>
      </c>
      <c r="HG44" s="6">
        <v>0</v>
      </c>
      <c r="HH44" s="6">
        <v>20.8</v>
      </c>
      <c r="HI44" s="6">
        <v>64.8</v>
      </c>
      <c r="HJ44" s="6">
        <v>110.5</v>
      </c>
      <c r="HK44" s="6">
        <v>183.4</v>
      </c>
      <c r="HM44" s="280">
        <v>0</v>
      </c>
      <c r="HN44" s="280">
        <f t="shared" si="0"/>
        <v>14</v>
      </c>
      <c r="HO44" s="280">
        <f t="shared" si="1"/>
        <v>42.4</v>
      </c>
      <c r="HP44" s="280">
        <f t="shared" si="2"/>
        <v>356.9</v>
      </c>
      <c r="HQ44" s="280">
        <v>0</v>
      </c>
      <c r="HR44" s="280"/>
      <c r="HS44" s="280">
        <v>7.2</v>
      </c>
      <c r="HT44" s="74">
        <v>0</v>
      </c>
      <c r="HU44" s="6"/>
      <c r="HV44" s="6">
        <v>14</v>
      </c>
      <c r="HW44" s="6">
        <v>0</v>
      </c>
      <c r="HX44" s="6">
        <v>17.6</v>
      </c>
      <c r="HY44" s="6">
        <v>24.8</v>
      </c>
      <c r="HZ44" s="6">
        <v>67</v>
      </c>
      <c r="IA44" s="6">
        <v>112.7</v>
      </c>
      <c r="IB44" s="6">
        <v>177.2</v>
      </c>
    </row>
    <row r="45" spans="1:236" s="84" customFormat="1" ht="13.5" customHeight="1">
      <c r="A45" s="62" t="s">
        <v>246</v>
      </c>
      <c r="B45" s="198" t="s">
        <v>241</v>
      </c>
      <c r="C45" s="198" t="s">
        <v>241</v>
      </c>
      <c r="D45" s="62" t="s">
        <v>103</v>
      </c>
      <c r="E45" s="198" t="s">
        <v>79</v>
      </c>
      <c r="F45" s="213">
        <v>881.5</v>
      </c>
      <c r="G45" s="10">
        <v>132.2</v>
      </c>
      <c r="H45" s="10">
        <v>255.6</v>
      </c>
      <c r="I45" s="10">
        <v>290.1</v>
      </c>
      <c r="J45" s="10">
        <v>203.6</v>
      </c>
      <c r="K45" s="61">
        <v>27.2</v>
      </c>
      <c r="L45" s="10">
        <v>22.3</v>
      </c>
      <c r="M45" s="10">
        <v>82.7</v>
      </c>
      <c r="N45" s="10">
        <v>49.8</v>
      </c>
      <c r="O45" s="10">
        <v>111.3</v>
      </c>
      <c r="P45" s="10">
        <v>94.5</v>
      </c>
      <c r="Q45" s="10">
        <v>60.3</v>
      </c>
      <c r="R45" s="10">
        <v>91.5</v>
      </c>
      <c r="S45" s="10">
        <v>138.3</v>
      </c>
      <c r="T45" s="10">
        <v>67</v>
      </c>
      <c r="U45" s="10">
        <v>57.9</v>
      </c>
      <c r="V45" s="10">
        <v>78.7</v>
      </c>
      <c r="W45" s="10"/>
      <c r="X45" s="213">
        <v>954</v>
      </c>
      <c r="Y45" s="10">
        <v>273.5</v>
      </c>
      <c r="Z45" s="10">
        <v>205.6</v>
      </c>
      <c r="AA45" s="10">
        <v>239.5</v>
      </c>
      <c r="AB45" s="10">
        <v>235.4</v>
      </c>
      <c r="AC45" s="203">
        <v>88.5</v>
      </c>
      <c r="AD45" s="10">
        <v>66.2</v>
      </c>
      <c r="AE45" s="10">
        <v>118.8</v>
      </c>
      <c r="AF45" s="10">
        <v>72.1</v>
      </c>
      <c r="AG45" s="203">
        <v>45.8</v>
      </c>
      <c r="AH45" s="203">
        <v>87.7</v>
      </c>
      <c r="AI45" s="10">
        <v>104.8</v>
      </c>
      <c r="AJ45" s="10">
        <v>72.2</v>
      </c>
      <c r="AK45" s="10">
        <v>62.5</v>
      </c>
      <c r="AL45" s="62">
        <v>64.6</v>
      </c>
      <c r="AM45" s="10">
        <v>90.7</v>
      </c>
      <c r="AN45" s="10">
        <v>80.1</v>
      </c>
      <c r="AO45" s="10"/>
      <c r="AP45" s="213">
        <v>1262.6</v>
      </c>
      <c r="AQ45" s="10">
        <v>240.5</v>
      </c>
      <c r="AR45" s="10">
        <v>364.6</v>
      </c>
      <c r="AS45" s="10">
        <v>217.1</v>
      </c>
      <c r="AT45" s="10">
        <v>440.4</v>
      </c>
      <c r="AU45" s="10">
        <v>59</v>
      </c>
      <c r="AV45" s="201">
        <v>90.5</v>
      </c>
      <c r="AW45" s="201">
        <v>91</v>
      </c>
      <c r="AX45" s="201">
        <v>127.2</v>
      </c>
      <c r="AY45" s="201">
        <v>81.9</v>
      </c>
      <c r="AZ45" s="201">
        <v>155.5</v>
      </c>
      <c r="BA45" s="201">
        <v>72.8</v>
      </c>
      <c r="BB45" s="201">
        <v>69.8</v>
      </c>
      <c r="BC45" s="201">
        <v>74.5</v>
      </c>
      <c r="BD45" s="10">
        <v>74</v>
      </c>
      <c r="BE45" s="201">
        <v>144.3</v>
      </c>
      <c r="BF45" s="10">
        <v>222.1</v>
      </c>
      <c r="BG45" s="10"/>
      <c r="BH45" s="256">
        <v>828.6</v>
      </c>
      <c r="BI45" s="84">
        <v>110.8</v>
      </c>
      <c r="BJ45" s="84">
        <v>188.6</v>
      </c>
      <c r="BK45" s="84">
        <v>176.6</v>
      </c>
      <c r="BL45" s="84">
        <v>352.6</v>
      </c>
      <c r="BM45" s="84">
        <v>16.4</v>
      </c>
      <c r="BN45" s="84">
        <v>46.7</v>
      </c>
      <c r="BO45" s="84">
        <v>47.7</v>
      </c>
      <c r="BP45" s="84">
        <v>66.5</v>
      </c>
      <c r="BQ45" s="84">
        <v>64.2</v>
      </c>
      <c r="BR45" s="84">
        <v>57.9</v>
      </c>
      <c r="BS45" s="84">
        <v>32.7</v>
      </c>
      <c r="BT45" s="84">
        <v>62.9</v>
      </c>
      <c r="BU45" s="84">
        <v>81</v>
      </c>
      <c r="BV45" s="84">
        <v>187.5</v>
      </c>
      <c r="BW45" s="84">
        <v>78</v>
      </c>
      <c r="BX45" s="84">
        <v>87.1</v>
      </c>
      <c r="BZ45" s="260">
        <v>269.7</v>
      </c>
      <c r="CA45" s="84">
        <v>180.7</v>
      </c>
      <c r="CB45" s="84">
        <v>170.7</v>
      </c>
      <c r="CC45" s="84">
        <v>199.3</v>
      </c>
      <c r="CD45" s="84">
        <v>165.6</v>
      </c>
      <c r="CE45" s="84">
        <v>2.7</v>
      </c>
      <c r="CF45" s="84">
        <v>29.9</v>
      </c>
      <c r="CG45" s="84">
        <v>36.5</v>
      </c>
      <c r="CH45" s="84">
        <v>4.1</v>
      </c>
      <c r="CI45" s="84">
        <v>32.7</v>
      </c>
      <c r="CJ45" s="84">
        <v>21.8</v>
      </c>
      <c r="CK45" s="84">
        <v>16.4</v>
      </c>
      <c r="CL45" s="84">
        <v>34.6</v>
      </c>
      <c r="CM45" s="84">
        <v>36.2</v>
      </c>
      <c r="CN45" s="84">
        <v>43.8</v>
      </c>
      <c r="CO45" s="84">
        <v>0</v>
      </c>
      <c r="CP45" s="84">
        <v>11</v>
      </c>
      <c r="CS45" s="260">
        <v>2560.7</v>
      </c>
      <c r="CT45" s="84">
        <v>645</v>
      </c>
      <c r="CU45" s="84">
        <v>642.2</v>
      </c>
      <c r="CV45" s="84">
        <v>613</v>
      </c>
      <c r="CW45" s="84">
        <v>660.5</v>
      </c>
      <c r="CX45" s="84">
        <v>217.3</v>
      </c>
      <c r="CY45" s="84">
        <v>216.2</v>
      </c>
      <c r="CZ45" s="84">
        <v>211.5</v>
      </c>
      <c r="DA45" s="84">
        <v>227.4</v>
      </c>
      <c r="DB45" s="84">
        <v>207.7</v>
      </c>
      <c r="DC45" s="84">
        <v>207.1</v>
      </c>
      <c r="DD45" s="84">
        <v>204.7</v>
      </c>
      <c r="DE45" s="84">
        <v>202.3</v>
      </c>
      <c r="DF45" s="84">
        <v>206</v>
      </c>
      <c r="DG45" s="84">
        <v>212.7</v>
      </c>
      <c r="DH45" s="84">
        <v>219.3</v>
      </c>
      <c r="DI45" s="84">
        <v>228.5</v>
      </c>
      <c r="DJ45" s="84">
        <v>2560.7</v>
      </c>
      <c r="DL45" s="260">
        <v>561.6</v>
      </c>
      <c r="DM45" s="84">
        <v>165.4</v>
      </c>
      <c r="DN45" s="84">
        <v>162.3</v>
      </c>
      <c r="DO45" s="84">
        <v>110.2</v>
      </c>
      <c r="DP45" s="84">
        <v>123.7</v>
      </c>
      <c r="DQ45" s="84">
        <v>61.4</v>
      </c>
      <c r="DR45" s="84">
        <v>53.4</v>
      </c>
      <c r="DS45" s="84">
        <v>50.6</v>
      </c>
      <c r="DT45" s="84">
        <v>48.9</v>
      </c>
      <c r="DU45" s="84">
        <v>52.9</v>
      </c>
      <c r="DV45" s="84">
        <v>60.5</v>
      </c>
      <c r="DW45" s="84">
        <v>37.4</v>
      </c>
      <c r="DX45" s="84">
        <v>37.4</v>
      </c>
      <c r="DY45" s="84">
        <v>35.4</v>
      </c>
      <c r="DZ45" s="62">
        <v>40</v>
      </c>
      <c r="EA45" s="62">
        <v>40</v>
      </c>
      <c r="EB45" s="84">
        <v>43.7</v>
      </c>
      <c r="ED45" s="260">
        <v>426.2</v>
      </c>
      <c r="EE45" s="84">
        <v>191</v>
      </c>
      <c r="EF45" s="84">
        <v>48.3</v>
      </c>
      <c r="EG45" s="84">
        <v>92.1</v>
      </c>
      <c r="EH45" s="62">
        <v>94.8</v>
      </c>
      <c r="EI45" s="84">
        <v>73.4</v>
      </c>
      <c r="EJ45" s="84">
        <v>62.7</v>
      </c>
      <c r="EK45" s="84">
        <v>54.9</v>
      </c>
      <c r="EL45" s="84">
        <v>12.5</v>
      </c>
      <c r="EM45" s="84">
        <v>18.3</v>
      </c>
      <c r="EN45" s="84">
        <v>17.5</v>
      </c>
      <c r="EO45" s="84">
        <v>18.3</v>
      </c>
      <c r="EP45" s="84">
        <v>20</v>
      </c>
      <c r="EQ45" s="84">
        <v>53.8</v>
      </c>
      <c r="ER45" s="62">
        <v>42.6</v>
      </c>
      <c r="ES45" s="84">
        <v>25</v>
      </c>
      <c r="ET45" s="84">
        <v>27.2</v>
      </c>
      <c r="EV45" s="302">
        <v>1378.8</v>
      </c>
      <c r="EW45" s="62">
        <v>66.4</v>
      </c>
      <c r="EX45" s="84">
        <v>106.6</v>
      </c>
      <c r="EY45" s="84">
        <v>414.5</v>
      </c>
      <c r="EZ45" s="84">
        <v>394.2</v>
      </c>
      <c r="FA45" s="6">
        <v>41.5</v>
      </c>
      <c r="FB45" s="6">
        <v>13.5</v>
      </c>
      <c r="FC45" s="6">
        <v>11.4</v>
      </c>
      <c r="FD45" s="6">
        <v>24.7</v>
      </c>
      <c r="FE45" s="6">
        <v>32.9</v>
      </c>
      <c r="FF45" s="6">
        <v>49</v>
      </c>
      <c r="FG45" s="6">
        <v>48.4</v>
      </c>
      <c r="FH45" s="6">
        <v>167.7</v>
      </c>
      <c r="FI45" s="6">
        <v>198.4</v>
      </c>
      <c r="FJ45" s="6">
        <v>145.4</v>
      </c>
      <c r="FK45" s="6">
        <v>146.4</v>
      </c>
      <c r="FL45" s="6">
        <v>102.4</v>
      </c>
      <c r="FM45" s="302"/>
      <c r="FN45" s="280">
        <v>99.7</v>
      </c>
      <c r="FO45" s="280">
        <v>160.1</v>
      </c>
      <c r="FP45" s="280">
        <v>221.4</v>
      </c>
      <c r="FQ45" s="280">
        <v>425.5</v>
      </c>
      <c r="FR45" s="84">
        <v>39.1</v>
      </c>
      <c r="FS45" s="84">
        <v>37.4</v>
      </c>
      <c r="FT45" s="84">
        <v>23.2</v>
      </c>
      <c r="FU45" s="84">
        <v>32</v>
      </c>
      <c r="FV45" s="84">
        <v>84.1</v>
      </c>
      <c r="FW45" s="84">
        <v>44</v>
      </c>
      <c r="FX45" s="84">
        <v>52</v>
      </c>
      <c r="FY45" s="84">
        <v>75</v>
      </c>
      <c r="FZ45" s="84">
        <v>94.4</v>
      </c>
      <c r="GA45" s="84">
        <v>140</v>
      </c>
      <c r="GB45" s="84">
        <v>142.1</v>
      </c>
      <c r="GC45" s="84">
        <v>143.4</v>
      </c>
      <c r="GE45" s="290">
        <v>94</v>
      </c>
      <c r="GF45" s="290">
        <v>94.7</v>
      </c>
      <c r="GG45" s="290">
        <v>82.8</v>
      </c>
      <c r="GH45" s="290">
        <v>175.2</v>
      </c>
      <c r="GI45" s="62">
        <v>48.3</v>
      </c>
      <c r="GJ45" s="62">
        <v>25.1</v>
      </c>
      <c r="GK45" s="62">
        <v>20.6</v>
      </c>
      <c r="GL45" s="62">
        <v>42.1</v>
      </c>
      <c r="GM45" s="62">
        <v>17.7</v>
      </c>
      <c r="GN45" s="62">
        <v>34.9</v>
      </c>
      <c r="GO45" s="62">
        <v>21.3</v>
      </c>
      <c r="GP45" s="62">
        <v>17.5</v>
      </c>
      <c r="GQ45" s="62">
        <v>44</v>
      </c>
      <c r="GR45" s="62">
        <v>88.5</v>
      </c>
      <c r="GS45" s="62">
        <v>56.7</v>
      </c>
      <c r="GT45" s="62">
        <v>30</v>
      </c>
      <c r="GU45" s="282"/>
      <c r="GV45" s="280">
        <v>107.1</v>
      </c>
      <c r="GW45" s="280">
        <v>120.1</v>
      </c>
      <c r="GX45" s="280">
        <v>108.7</v>
      </c>
      <c r="GY45" s="280">
        <v>183.2</v>
      </c>
      <c r="GZ45" s="62">
        <v>49.9</v>
      </c>
      <c r="HA45" s="62">
        <v>27.3</v>
      </c>
      <c r="HB45" s="62">
        <v>29.9</v>
      </c>
      <c r="HC45" s="6">
        <v>73</v>
      </c>
      <c r="HD45" s="6">
        <v>4.9</v>
      </c>
      <c r="HE45" s="6">
        <v>42.2</v>
      </c>
      <c r="HF45" s="6">
        <v>45.3</v>
      </c>
      <c r="HG45" s="6">
        <v>0.5</v>
      </c>
      <c r="HH45" s="6">
        <v>62.9</v>
      </c>
      <c r="HI45" s="6">
        <v>76</v>
      </c>
      <c r="HJ45" s="6">
        <v>62.4</v>
      </c>
      <c r="HK45" s="6">
        <v>44.8</v>
      </c>
      <c r="HM45" s="280">
        <v>118.7</v>
      </c>
      <c r="HN45" s="280">
        <f t="shared" si="0"/>
        <v>66.3</v>
      </c>
      <c r="HO45" s="280">
        <f t="shared" si="1"/>
        <v>142.1</v>
      </c>
      <c r="HP45" s="280">
        <f t="shared" si="2"/>
        <v>140.4</v>
      </c>
      <c r="HQ45" s="280">
        <v>50.6</v>
      </c>
      <c r="HR45" s="280">
        <v>23</v>
      </c>
      <c r="HS45" s="280">
        <v>45.1</v>
      </c>
      <c r="HT45" s="6">
        <v>0</v>
      </c>
      <c r="HU45" s="6">
        <v>44.1</v>
      </c>
      <c r="HV45" s="6">
        <v>22.2</v>
      </c>
      <c r="HW45" s="6">
        <v>47.6</v>
      </c>
      <c r="HX45" s="6">
        <v>40.5</v>
      </c>
      <c r="HY45" s="6">
        <v>54</v>
      </c>
      <c r="HZ45" s="6">
        <v>29.6</v>
      </c>
      <c r="IA45" s="6">
        <v>41.9</v>
      </c>
      <c r="IB45" s="6">
        <v>68.9</v>
      </c>
    </row>
    <row r="46" spans="1:236" s="84" customFormat="1" ht="18.75" customHeight="1">
      <c r="A46" s="62" t="s">
        <v>247</v>
      </c>
      <c r="B46" s="198" t="s">
        <v>241</v>
      </c>
      <c r="C46" s="198" t="s">
        <v>241</v>
      </c>
      <c r="D46" s="62" t="s">
        <v>170</v>
      </c>
      <c r="E46" s="198" t="s">
        <v>79</v>
      </c>
      <c r="F46" s="225">
        <v>377.9</v>
      </c>
      <c r="G46" s="10">
        <v>61</v>
      </c>
      <c r="H46" s="10">
        <v>113.4</v>
      </c>
      <c r="I46" s="10">
        <v>99.5</v>
      </c>
      <c r="J46" s="10">
        <v>104</v>
      </c>
      <c r="K46" s="60">
        <v>26.4</v>
      </c>
      <c r="L46" s="10">
        <v>15.3</v>
      </c>
      <c r="M46" s="10">
        <v>19.3</v>
      </c>
      <c r="N46" s="10">
        <v>36.5</v>
      </c>
      <c r="O46" s="10">
        <v>38.9</v>
      </c>
      <c r="P46" s="10">
        <v>38</v>
      </c>
      <c r="Q46" s="10">
        <v>30.2</v>
      </c>
      <c r="R46" s="10">
        <v>35.6</v>
      </c>
      <c r="S46" s="10">
        <v>33.7</v>
      </c>
      <c r="T46" s="10">
        <v>22.2</v>
      </c>
      <c r="U46" s="10">
        <v>25.2</v>
      </c>
      <c r="V46" s="10">
        <v>56.6</v>
      </c>
      <c r="W46" s="10"/>
      <c r="X46" s="213">
        <v>226.7</v>
      </c>
      <c r="Y46" s="10">
        <v>74.3</v>
      </c>
      <c r="Z46" s="10">
        <v>44.1</v>
      </c>
      <c r="AA46" s="10">
        <v>61.4</v>
      </c>
      <c r="AB46" s="10">
        <v>46.9</v>
      </c>
      <c r="AC46" s="203">
        <v>7.1</v>
      </c>
      <c r="AD46" s="10">
        <v>9.3</v>
      </c>
      <c r="AE46" s="10">
        <v>57.9</v>
      </c>
      <c r="AF46" s="10">
        <v>21.7</v>
      </c>
      <c r="AG46" s="203">
        <v>15.3</v>
      </c>
      <c r="AH46" s="203">
        <v>7.1</v>
      </c>
      <c r="AI46" s="10">
        <v>0.6</v>
      </c>
      <c r="AJ46" s="10">
        <v>6.2</v>
      </c>
      <c r="AK46" s="10">
        <v>54.6</v>
      </c>
      <c r="AL46" s="62">
        <v>40.6</v>
      </c>
      <c r="AM46" s="10">
        <v>4.2</v>
      </c>
      <c r="AN46" s="10">
        <v>2.1</v>
      </c>
      <c r="AO46" s="10"/>
      <c r="AP46" s="213">
        <v>216.4</v>
      </c>
      <c r="AQ46" s="10">
        <v>88.2</v>
      </c>
      <c r="AR46" s="10">
        <v>55</v>
      </c>
      <c r="AS46" s="10">
        <v>26.1</v>
      </c>
      <c r="AT46" s="10">
        <v>47.1</v>
      </c>
      <c r="AU46" s="10">
        <v>4.3</v>
      </c>
      <c r="AV46" s="201">
        <v>43</v>
      </c>
      <c r="AW46" s="201">
        <v>40.9</v>
      </c>
      <c r="AX46" s="201">
        <v>18.3</v>
      </c>
      <c r="AY46" s="201">
        <v>25.3</v>
      </c>
      <c r="AZ46" s="201">
        <v>11.4</v>
      </c>
      <c r="BA46" s="201">
        <v>9.4</v>
      </c>
      <c r="BB46" s="10">
        <v>4.7</v>
      </c>
      <c r="BC46" s="201">
        <v>12</v>
      </c>
      <c r="BD46" s="10">
        <v>22.9</v>
      </c>
      <c r="BE46" s="201">
        <v>5.8</v>
      </c>
      <c r="BF46" s="10">
        <v>18.4</v>
      </c>
      <c r="BG46" s="10"/>
      <c r="BH46" s="256">
        <v>330.6</v>
      </c>
      <c r="BI46" s="84">
        <v>113.9</v>
      </c>
      <c r="BJ46" s="84">
        <v>61.3</v>
      </c>
      <c r="BK46" s="84">
        <v>45.3</v>
      </c>
      <c r="BL46" s="84">
        <v>110.1</v>
      </c>
      <c r="BM46" s="84">
        <v>18.2</v>
      </c>
      <c r="BN46" s="84">
        <v>52.7</v>
      </c>
      <c r="BO46" s="84">
        <v>43</v>
      </c>
      <c r="BP46" s="84">
        <v>26.8</v>
      </c>
      <c r="BQ46" s="84">
        <v>23.9</v>
      </c>
      <c r="BR46" s="84">
        <v>10.6</v>
      </c>
      <c r="BS46" s="84">
        <v>6.6</v>
      </c>
      <c r="BT46" s="84">
        <v>17.4</v>
      </c>
      <c r="BU46" s="84">
        <v>21.3</v>
      </c>
      <c r="BV46" s="84">
        <v>24.7</v>
      </c>
      <c r="BW46" s="84">
        <v>37.4</v>
      </c>
      <c r="BX46" s="84">
        <v>48</v>
      </c>
      <c r="BZ46" s="260">
        <v>226</v>
      </c>
      <c r="CA46" s="84">
        <v>61.1</v>
      </c>
      <c r="CB46" s="84">
        <v>87.2</v>
      </c>
      <c r="CC46" s="84">
        <v>113.4</v>
      </c>
      <c r="CD46" s="84">
        <v>152.4</v>
      </c>
      <c r="CE46" s="84">
        <v>0</v>
      </c>
      <c r="CF46" s="84">
        <v>8.3</v>
      </c>
      <c r="CG46" s="84">
        <v>7.2</v>
      </c>
      <c r="CH46" s="84">
        <v>8.8</v>
      </c>
      <c r="CI46" s="84">
        <v>21.3</v>
      </c>
      <c r="CJ46" s="84">
        <v>10</v>
      </c>
      <c r="CK46" s="84">
        <v>14.4</v>
      </c>
      <c r="CL46" s="84">
        <v>20.5</v>
      </c>
      <c r="CM46" s="84">
        <v>31.4</v>
      </c>
      <c r="CN46" s="84">
        <v>43.9</v>
      </c>
      <c r="CO46" s="84">
        <v>39.5</v>
      </c>
      <c r="CP46" s="84">
        <v>20.7</v>
      </c>
      <c r="CS46" s="260">
        <v>614.5</v>
      </c>
      <c r="CT46" s="84">
        <v>130.9</v>
      </c>
      <c r="CU46" s="84">
        <v>99.8</v>
      </c>
      <c r="CV46" s="84">
        <v>103.1</v>
      </c>
      <c r="CW46" s="84">
        <v>280.7</v>
      </c>
      <c r="CX46" s="84">
        <v>47.1</v>
      </c>
      <c r="CY46" s="84">
        <v>54.7</v>
      </c>
      <c r="CZ46" s="84">
        <v>29.1</v>
      </c>
      <c r="DA46" s="84">
        <v>29.5</v>
      </c>
      <c r="DB46" s="84">
        <v>41.4</v>
      </c>
      <c r="DC46" s="84">
        <v>28.9</v>
      </c>
      <c r="DD46" s="84">
        <v>25</v>
      </c>
      <c r="DE46" s="84">
        <v>24.6</v>
      </c>
      <c r="DF46" s="84">
        <v>53.5</v>
      </c>
      <c r="DG46" s="84">
        <v>63.7</v>
      </c>
      <c r="DH46" s="84">
        <v>104.8</v>
      </c>
      <c r="DI46" s="84">
        <v>112.2</v>
      </c>
      <c r="DJ46" s="84">
        <v>614.5</v>
      </c>
      <c r="DL46" s="260">
        <v>189.6</v>
      </c>
      <c r="DM46" s="84">
        <v>45.8</v>
      </c>
      <c r="DN46" s="84">
        <v>69</v>
      </c>
      <c r="DO46" s="84">
        <v>31.3</v>
      </c>
      <c r="DP46" s="84">
        <v>43.5</v>
      </c>
      <c r="DQ46" s="84">
        <v>19.3</v>
      </c>
      <c r="DR46" s="84">
        <v>13.9</v>
      </c>
      <c r="DS46" s="84">
        <v>12.6</v>
      </c>
      <c r="DT46" s="84">
        <v>21</v>
      </c>
      <c r="DU46" s="84">
        <v>23.5</v>
      </c>
      <c r="DV46" s="84">
        <v>24.5</v>
      </c>
      <c r="DW46" s="84">
        <v>5.4</v>
      </c>
      <c r="DX46" s="84">
        <v>6.2</v>
      </c>
      <c r="DY46" s="84">
        <v>19.7</v>
      </c>
      <c r="DZ46" s="84">
        <v>17.7</v>
      </c>
      <c r="EA46" s="84">
        <v>14.7</v>
      </c>
      <c r="EB46" s="84">
        <v>11.1</v>
      </c>
      <c r="ED46" s="260">
        <v>603.3</v>
      </c>
      <c r="EE46" s="84">
        <v>121.5</v>
      </c>
      <c r="EF46" s="84">
        <v>133.9</v>
      </c>
      <c r="EG46" s="84">
        <v>122.9</v>
      </c>
      <c r="EH46" s="62">
        <v>225</v>
      </c>
      <c r="EI46" s="84">
        <v>41.8</v>
      </c>
      <c r="EJ46" s="84">
        <v>38.5</v>
      </c>
      <c r="EK46" s="84">
        <v>41.2</v>
      </c>
      <c r="EL46" s="62">
        <v>43.9</v>
      </c>
      <c r="EM46" s="84">
        <v>42.1</v>
      </c>
      <c r="EN46" s="62">
        <v>47.9</v>
      </c>
      <c r="EO46" s="62">
        <v>29.1</v>
      </c>
      <c r="EP46" s="84">
        <v>38.2</v>
      </c>
      <c r="EQ46" s="84">
        <v>55.6</v>
      </c>
      <c r="ER46" s="84">
        <v>69.1</v>
      </c>
      <c r="ES46" s="84">
        <v>68.7</v>
      </c>
      <c r="ET46" s="84">
        <v>87.2</v>
      </c>
      <c r="EV46" s="302">
        <v>736.6</v>
      </c>
      <c r="EW46" s="62">
        <v>116.4</v>
      </c>
      <c r="EX46" s="84">
        <v>60</v>
      </c>
      <c r="EY46" s="84">
        <v>54.6</v>
      </c>
      <c r="EZ46" s="84">
        <v>175.7</v>
      </c>
      <c r="FA46" s="6">
        <v>35</v>
      </c>
      <c r="FB46" s="6">
        <v>31.2</v>
      </c>
      <c r="FC46" s="6">
        <v>50.2</v>
      </c>
      <c r="FD46" s="6">
        <v>32.7</v>
      </c>
      <c r="FE46" s="6">
        <v>18.5</v>
      </c>
      <c r="FF46" s="6">
        <v>8.8</v>
      </c>
      <c r="FG46" s="6">
        <v>12</v>
      </c>
      <c r="FH46" s="6">
        <v>25.7</v>
      </c>
      <c r="FI46" s="6">
        <v>16.9</v>
      </c>
      <c r="FJ46" s="6">
        <v>32.7</v>
      </c>
      <c r="FK46" s="6">
        <v>67.8</v>
      </c>
      <c r="FL46" s="6">
        <v>75.2</v>
      </c>
      <c r="FM46" s="302"/>
      <c r="FN46" s="280">
        <v>60.9</v>
      </c>
      <c r="FO46" s="280">
        <v>37.3</v>
      </c>
      <c r="FP46" s="280">
        <v>81.8</v>
      </c>
      <c r="FQ46" s="280">
        <v>356.7</v>
      </c>
      <c r="FR46" s="84">
        <v>22</v>
      </c>
      <c r="FS46" s="84">
        <v>7.9</v>
      </c>
      <c r="FT46" s="84">
        <v>31</v>
      </c>
      <c r="FU46" s="84">
        <v>5</v>
      </c>
      <c r="FV46" s="84">
        <v>22</v>
      </c>
      <c r="FW46" s="84">
        <v>10.3</v>
      </c>
      <c r="FX46" s="84">
        <v>18.5</v>
      </c>
      <c r="FY46" s="84">
        <v>20</v>
      </c>
      <c r="FZ46" s="84">
        <v>43.3</v>
      </c>
      <c r="GA46" s="84">
        <v>94.5</v>
      </c>
      <c r="GB46" s="84">
        <v>91.7</v>
      </c>
      <c r="GC46" s="84">
        <v>170.5</v>
      </c>
      <c r="GE46" s="290">
        <v>78.7</v>
      </c>
      <c r="GF46" s="290">
        <v>146.4</v>
      </c>
      <c r="GG46" s="290">
        <v>203.3</v>
      </c>
      <c r="GH46" s="290">
        <v>358.6</v>
      </c>
      <c r="GI46" s="62">
        <v>10</v>
      </c>
      <c r="GJ46" s="62">
        <v>27.5</v>
      </c>
      <c r="GK46" s="62">
        <v>41.2</v>
      </c>
      <c r="GL46" s="62">
        <v>38.5</v>
      </c>
      <c r="GM46" s="62">
        <v>89.9</v>
      </c>
      <c r="GN46" s="62">
        <v>18</v>
      </c>
      <c r="GO46" s="62">
        <v>29.4</v>
      </c>
      <c r="GP46" s="62">
        <v>34.7</v>
      </c>
      <c r="GQ46" s="62">
        <v>139.2</v>
      </c>
      <c r="GR46" s="62">
        <v>82.7</v>
      </c>
      <c r="GS46" s="62">
        <v>83.1</v>
      </c>
      <c r="GT46" s="62">
        <v>192.8</v>
      </c>
      <c r="GU46" s="282"/>
      <c r="GV46" s="280">
        <v>216.1</v>
      </c>
      <c r="GW46" s="280">
        <v>180.9</v>
      </c>
      <c r="GX46" s="280">
        <v>227.6</v>
      </c>
      <c r="GY46" s="280">
        <v>310</v>
      </c>
      <c r="GZ46" s="62">
        <v>84.5</v>
      </c>
      <c r="HA46" s="62">
        <v>61.3</v>
      </c>
      <c r="HB46" s="62">
        <v>70.3</v>
      </c>
      <c r="HC46" s="62">
        <v>73.9</v>
      </c>
      <c r="HD46" s="6">
        <v>48.6</v>
      </c>
      <c r="HE46" s="6">
        <v>58.4</v>
      </c>
      <c r="HF46" s="6">
        <v>73.1</v>
      </c>
      <c r="HG46" s="6">
        <v>73.1</v>
      </c>
      <c r="HH46" s="6">
        <v>81.4</v>
      </c>
      <c r="HI46" s="6">
        <v>102.8</v>
      </c>
      <c r="HJ46" s="6">
        <v>125.8</v>
      </c>
      <c r="HK46" s="6">
        <v>81.4</v>
      </c>
      <c r="HM46" s="280">
        <v>134.8</v>
      </c>
      <c r="HN46" s="280">
        <f t="shared" si="0"/>
        <v>112.6</v>
      </c>
      <c r="HO46" s="280">
        <f t="shared" si="1"/>
        <v>143.2</v>
      </c>
      <c r="HP46" s="280">
        <f t="shared" si="2"/>
        <v>330.8</v>
      </c>
      <c r="HQ46" s="280">
        <v>50.9</v>
      </c>
      <c r="HR46" s="280">
        <v>53.2</v>
      </c>
      <c r="HS46" s="280">
        <v>30.7</v>
      </c>
      <c r="HT46" s="62">
        <v>2.2</v>
      </c>
      <c r="HU46" s="6">
        <v>55.6</v>
      </c>
      <c r="HV46" s="6">
        <v>54.8</v>
      </c>
      <c r="HW46" s="6">
        <v>45.7</v>
      </c>
      <c r="HX46" s="6">
        <v>46.7</v>
      </c>
      <c r="HY46" s="6">
        <v>50.8</v>
      </c>
      <c r="HZ46" s="6">
        <v>73</v>
      </c>
      <c r="IA46" s="6">
        <v>121.9</v>
      </c>
      <c r="IB46" s="6">
        <v>135.9</v>
      </c>
    </row>
    <row r="47" spans="1:236" s="84" customFormat="1" ht="12">
      <c r="A47" s="189" t="s">
        <v>248</v>
      </c>
      <c r="B47" s="198" t="s">
        <v>241</v>
      </c>
      <c r="C47" s="198" t="s">
        <v>241</v>
      </c>
      <c r="D47" s="189" t="s">
        <v>48</v>
      </c>
      <c r="E47" s="198" t="s">
        <v>79</v>
      </c>
      <c r="F47" s="213">
        <v>15406.6</v>
      </c>
      <c r="G47" s="10">
        <v>1690.5</v>
      </c>
      <c r="H47" s="10">
        <v>4804</v>
      </c>
      <c r="I47" s="10">
        <v>6570.1</v>
      </c>
      <c r="J47" s="10">
        <v>2342</v>
      </c>
      <c r="K47" s="60">
        <v>396.1</v>
      </c>
      <c r="L47" s="10">
        <v>492.9</v>
      </c>
      <c r="M47" s="10">
        <v>801.5</v>
      </c>
      <c r="N47" s="10">
        <v>1119.5</v>
      </c>
      <c r="O47" s="10">
        <v>1593.7</v>
      </c>
      <c r="P47" s="10">
        <v>2090.8</v>
      </c>
      <c r="Q47" s="10">
        <v>2665.7</v>
      </c>
      <c r="R47" s="10">
        <v>2341.9</v>
      </c>
      <c r="S47" s="10">
        <v>1562.5</v>
      </c>
      <c r="T47" s="10">
        <v>1038.5</v>
      </c>
      <c r="U47" s="10">
        <v>652.9</v>
      </c>
      <c r="V47" s="10">
        <v>650.6</v>
      </c>
      <c r="W47" s="10"/>
      <c r="X47" s="213">
        <v>15161.2</v>
      </c>
      <c r="Y47" s="10">
        <v>1602.1</v>
      </c>
      <c r="Z47" s="10">
        <v>4284.1</v>
      </c>
      <c r="AA47" s="10">
        <v>6377.6</v>
      </c>
      <c r="AB47" s="10">
        <v>2897.4</v>
      </c>
      <c r="AC47" s="203">
        <v>438.7</v>
      </c>
      <c r="AD47" s="10">
        <v>475.1</v>
      </c>
      <c r="AE47" s="10">
        <v>688.3</v>
      </c>
      <c r="AF47" s="10">
        <v>1067.5</v>
      </c>
      <c r="AG47" s="203">
        <v>1447.9</v>
      </c>
      <c r="AH47" s="203">
        <v>1768.7</v>
      </c>
      <c r="AI47" s="10">
        <v>2474.2</v>
      </c>
      <c r="AJ47" s="10">
        <v>2214.5</v>
      </c>
      <c r="AK47" s="10">
        <v>1688.9</v>
      </c>
      <c r="AL47" s="62">
        <v>1113.5</v>
      </c>
      <c r="AM47" s="10">
        <v>866.6</v>
      </c>
      <c r="AN47" s="10">
        <v>917.3</v>
      </c>
      <c r="AO47" s="10"/>
      <c r="AP47" s="213">
        <v>18002.2</v>
      </c>
      <c r="AQ47" s="10">
        <v>1544.3</v>
      </c>
      <c r="AR47" s="10">
        <v>5027.7</v>
      </c>
      <c r="AS47" s="10">
        <v>7255.8</v>
      </c>
      <c r="AT47" s="10">
        <v>4174.4</v>
      </c>
      <c r="AU47" s="10">
        <v>327.2</v>
      </c>
      <c r="AV47" s="201">
        <v>431.6</v>
      </c>
      <c r="AW47" s="201">
        <v>785.5</v>
      </c>
      <c r="AX47" s="201">
        <v>1165.1</v>
      </c>
      <c r="AY47" s="201">
        <v>1607.3</v>
      </c>
      <c r="AZ47" s="201">
        <v>2255.3</v>
      </c>
      <c r="BA47" s="201">
        <v>2689.1</v>
      </c>
      <c r="BB47" s="201">
        <v>2551</v>
      </c>
      <c r="BC47" s="201">
        <v>2015.7</v>
      </c>
      <c r="BD47" s="10">
        <v>1572.1</v>
      </c>
      <c r="BE47" s="201">
        <v>1298</v>
      </c>
      <c r="BF47" s="10">
        <v>1304.3</v>
      </c>
      <c r="BG47" s="10"/>
      <c r="BH47" s="256">
        <v>21183.5</v>
      </c>
      <c r="BI47" s="84">
        <v>4054.2</v>
      </c>
      <c r="BJ47" s="84">
        <v>7457.6</v>
      </c>
      <c r="BK47" s="84">
        <v>6244</v>
      </c>
      <c r="BL47" s="84">
        <v>3427.7</v>
      </c>
      <c r="BM47" s="84">
        <v>1266.1</v>
      </c>
      <c r="BN47" s="84">
        <v>1179.6</v>
      </c>
      <c r="BO47" s="84">
        <v>1608.5</v>
      </c>
      <c r="BP47" s="84">
        <v>2013.9</v>
      </c>
      <c r="BQ47" s="84">
        <v>2402.7</v>
      </c>
      <c r="BR47" s="84">
        <v>3041</v>
      </c>
      <c r="BS47" s="84">
        <v>2441.5</v>
      </c>
      <c r="BT47" s="84">
        <v>2620.8</v>
      </c>
      <c r="BU47" s="84">
        <v>1181.7</v>
      </c>
      <c r="BV47" s="84">
        <v>1449.9</v>
      </c>
      <c r="BW47" s="84">
        <v>1186</v>
      </c>
      <c r="BX47" s="84">
        <v>791.8</v>
      </c>
      <c r="BZ47" s="260">
        <v>21879.5</v>
      </c>
      <c r="CA47" s="84">
        <v>3136.4</v>
      </c>
      <c r="CB47" s="84">
        <v>6592</v>
      </c>
      <c r="CC47" s="84">
        <v>8222.5</v>
      </c>
      <c r="CD47" s="84">
        <v>3910.2</v>
      </c>
      <c r="CE47" s="84">
        <v>762.2</v>
      </c>
      <c r="CF47" s="84">
        <v>943.9</v>
      </c>
      <c r="CG47" s="84">
        <v>1434.8</v>
      </c>
      <c r="CH47" s="84">
        <v>1756.5</v>
      </c>
      <c r="CI47" s="84">
        <v>2137.3</v>
      </c>
      <c r="CJ47" s="84">
        <v>2702.7</v>
      </c>
      <c r="CK47" s="84">
        <v>2956</v>
      </c>
      <c r="CL47" s="84">
        <v>2894.2</v>
      </c>
      <c r="CM47" s="84">
        <v>2376.9</v>
      </c>
      <c r="CN47" s="84">
        <v>1504.5</v>
      </c>
      <c r="CO47" s="84">
        <v>1392.2</v>
      </c>
      <c r="CP47" s="84">
        <v>1018.3</v>
      </c>
      <c r="CS47" s="260">
        <v>23911.5</v>
      </c>
      <c r="CT47" s="84">
        <v>3583.2</v>
      </c>
      <c r="CU47" s="84">
        <v>7078.4</v>
      </c>
      <c r="CV47" s="84">
        <v>8866</v>
      </c>
      <c r="CW47" s="84">
        <v>4383.9</v>
      </c>
      <c r="CX47" s="84">
        <v>921.8</v>
      </c>
      <c r="CY47" s="84">
        <v>1086.4</v>
      </c>
      <c r="CZ47" s="84">
        <v>1575</v>
      </c>
      <c r="DA47" s="84">
        <v>1877.9</v>
      </c>
      <c r="DB47" s="84">
        <v>2487.4</v>
      </c>
      <c r="DC47" s="84">
        <v>2713.1</v>
      </c>
      <c r="DD47" s="84">
        <v>3076.3</v>
      </c>
      <c r="DE47" s="84">
        <v>3281.8</v>
      </c>
      <c r="DF47" s="84">
        <v>2507.9</v>
      </c>
      <c r="DG47" s="84">
        <v>1816.2</v>
      </c>
      <c r="DH47" s="84">
        <v>1361.6</v>
      </c>
      <c r="DI47" s="84">
        <v>1206.1</v>
      </c>
      <c r="DJ47" s="84">
        <v>23911.5</v>
      </c>
      <c r="DL47" s="260">
        <v>27073.6</v>
      </c>
      <c r="DM47" s="84">
        <v>3874.1</v>
      </c>
      <c r="DN47" s="84">
        <v>8717.9</v>
      </c>
      <c r="DO47" s="84">
        <v>9785.9</v>
      </c>
      <c r="DP47" s="84">
        <v>4695.7</v>
      </c>
      <c r="DQ47" s="84">
        <v>1018.4</v>
      </c>
      <c r="DR47" s="84">
        <v>1132.1</v>
      </c>
      <c r="DS47" s="84">
        <v>1723.6</v>
      </c>
      <c r="DT47" s="84">
        <v>2286.1</v>
      </c>
      <c r="DU47" s="84">
        <v>2989.2</v>
      </c>
      <c r="DV47" s="84">
        <v>3442.6</v>
      </c>
      <c r="DW47" s="84">
        <v>3472.9</v>
      </c>
      <c r="DX47" s="84">
        <v>3527.6</v>
      </c>
      <c r="DY47" s="84">
        <v>2785.4</v>
      </c>
      <c r="DZ47" s="84">
        <v>1923.4</v>
      </c>
      <c r="EA47" s="84">
        <v>1553.2</v>
      </c>
      <c r="EB47" s="84">
        <v>1219.1</v>
      </c>
      <c r="ED47" s="260">
        <v>26330.8</v>
      </c>
      <c r="EE47" s="84">
        <v>4110.9</v>
      </c>
      <c r="EF47" s="84">
        <v>7827.8</v>
      </c>
      <c r="EG47" s="84">
        <v>9983.5</v>
      </c>
      <c r="EH47" s="62">
        <v>4408.6</v>
      </c>
      <c r="EI47" s="84">
        <v>914.9</v>
      </c>
      <c r="EJ47" s="84">
        <v>1225.3</v>
      </c>
      <c r="EK47" s="84">
        <v>1970.7</v>
      </c>
      <c r="EL47" s="84">
        <v>2368.2</v>
      </c>
      <c r="EM47" s="84">
        <v>2495.5</v>
      </c>
      <c r="EN47" s="84">
        <v>2964.1</v>
      </c>
      <c r="EO47" s="84">
        <v>3296.7</v>
      </c>
      <c r="EP47" s="84">
        <v>4247.4</v>
      </c>
      <c r="EQ47" s="84">
        <v>2439.4</v>
      </c>
      <c r="ER47" s="84">
        <v>1822.9</v>
      </c>
      <c r="ES47" s="84">
        <v>1455.2</v>
      </c>
      <c r="ET47" s="84">
        <v>1130.5</v>
      </c>
      <c r="EV47" s="302">
        <v>24043.7</v>
      </c>
      <c r="EW47" s="62">
        <v>4346</v>
      </c>
      <c r="EX47" s="84">
        <v>7281.7</v>
      </c>
      <c r="EY47" s="84">
        <v>8718.6</v>
      </c>
      <c r="EZ47" s="84">
        <v>3591.6</v>
      </c>
      <c r="FA47" s="6">
        <v>991.7</v>
      </c>
      <c r="FB47" s="6">
        <v>1289.4</v>
      </c>
      <c r="FC47" s="6">
        <v>2064.9</v>
      </c>
      <c r="FD47" s="6">
        <v>2073.6</v>
      </c>
      <c r="FE47" s="6">
        <v>2354.7</v>
      </c>
      <c r="FF47" s="6">
        <v>2853.4</v>
      </c>
      <c r="FG47" s="6">
        <v>3700.9</v>
      </c>
      <c r="FH47" s="6">
        <v>2769.9</v>
      </c>
      <c r="FI47" s="6">
        <v>2247.8</v>
      </c>
      <c r="FJ47" s="6">
        <v>1974.7</v>
      </c>
      <c r="FK47" s="6">
        <v>854.8</v>
      </c>
      <c r="FL47" s="6">
        <v>762.1</v>
      </c>
      <c r="FM47" s="302"/>
      <c r="FN47" s="280">
        <v>3964.2</v>
      </c>
      <c r="FO47" s="280">
        <v>6870.3</v>
      </c>
      <c r="FP47" s="280">
        <v>9380.8</v>
      </c>
      <c r="FQ47" s="280">
        <v>4988.8</v>
      </c>
      <c r="FR47" s="84">
        <v>1066.7</v>
      </c>
      <c r="FS47" s="84">
        <v>1214.9</v>
      </c>
      <c r="FT47" s="84">
        <v>1682.6</v>
      </c>
      <c r="FU47" s="84">
        <v>2049.4</v>
      </c>
      <c r="FV47" s="84">
        <v>2381.5</v>
      </c>
      <c r="FW47" s="84">
        <v>2439.4</v>
      </c>
      <c r="FX47" s="84">
        <v>3907.8</v>
      </c>
      <c r="FY47" s="84">
        <v>3113.6</v>
      </c>
      <c r="FZ47" s="84">
        <v>2359.4</v>
      </c>
      <c r="GA47" s="84">
        <v>1876.7</v>
      </c>
      <c r="GB47" s="84">
        <v>1672.7</v>
      </c>
      <c r="GC47" s="84">
        <v>1439.4</v>
      </c>
      <c r="GE47" s="290">
        <v>4000.7</v>
      </c>
      <c r="GF47" s="290">
        <v>6613.7</v>
      </c>
      <c r="GG47" s="290">
        <v>8862.1</v>
      </c>
      <c r="GH47" s="290">
        <v>4416.1</v>
      </c>
      <c r="GI47" s="62">
        <v>1001.6</v>
      </c>
      <c r="GJ47" s="62">
        <v>1252.8</v>
      </c>
      <c r="GK47" s="62">
        <v>1746.3</v>
      </c>
      <c r="GL47" s="62">
        <v>2173.5</v>
      </c>
      <c r="GM47" s="62">
        <v>1982.1</v>
      </c>
      <c r="GN47" s="62">
        <v>2458.1</v>
      </c>
      <c r="GO47" s="62">
        <v>3934.1</v>
      </c>
      <c r="GP47" s="62">
        <v>2917.5</v>
      </c>
      <c r="GQ47" s="62">
        <v>2010.5</v>
      </c>
      <c r="GR47" s="62">
        <v>1727.9</v>
      </c>
      <c r="GS47" s="62">
        <v>1387.9</v>
      </c>
      <c r="GT47" s="62">
        <v>1300.3</v>
      </c>
      <c r="GU47" s="282"/>
      <c r="GV47" s="280">
        <v>3778.8</v>
      </c>
      <c r="GW47" s="280">
        <v>5824.6</v>
      </c>
      <c r="GX47" s="280">
        <v>8653.4</v>
      </c>
      <c r="GY47" s="280">
        <v>4638.6</v>
      </c>
      <c r="GZ47" s="62">
        <v>965.6</v>
      </c>
      <c r="HA47" s="62">
        <v>1158.3</v>
      </c>
      <c r="HB47" s="62">
        <v>1654.9</v>
      </c>
      <c r="HC47" s="62">
        <v>1898.4</v>
      </c>
      <c r="HD47" s="6">
        <v>1701.2</v>
      </c>
      <c r="HE47" s="6">
        <v>2225</v>
      </c>
      <c r="HF47" s="6">
        <v>3658.6</v>
      </c>
      <c r="HG47" s="6">
        <v>2820.4</v>
      </c>
      <c r="HH47" s="6">
        <v>2174.4</v>
      </c>
      <c r="HI47" s="6">
        <v>1896.4</v>
      </c>
      <c r="HJ47" s="6">
        <v>1471.6</v>
      </c>
      <c r="HK47" s="6">
        <v>1270.6</v>
      </c>
      <c r="HM47" s="280">
        <v>3083.5</v>
      </c>
      <c r="HN47" s="280">
        <f t="shared" si="0"/>
        <v>3584.1</v>
      </c>
      <c r="HO47" s="280">
        <f t="shared" si="1"/>
        <v>5612.7</v>
      </c>
      <c r="HP47" s="280">
        <f t="shared" si="2"/>
        <v>4572.1</v>
      </c>
      <c r="HQ47" s="280">
        <v>1043.6</v>
      </c>
      <c r="HR47" s="280">
        <v>1149.8</v>
      </c>
      <c r="HS47" s="280">
        <v>890.1</v>
      </c>
      <c r="HT47" s="62">
        <v>559.3</v>
      </c>
      <c r="HU47" s="6">
        <v>1016.8</v>
      </c>
      <c r="HV47" s="6">
        <v>2008</v>
      </c>
      <c r="HW47" s="6">
        <v>1865.7</v>
      </c>
      <c r="HX47" s="6">
        <v>1967.7</v>
      </c>
      <c r="HY47" s="6">
        <v>1779.3</v>
      </c>
      <c r="HZ47" s="6">
        <v>1493.1</v>
      </c>
      <c r="IA47" s="6">
        <v>1578.3</v>
      </c>
      <c r="IB47" s="6">
        <v>1500.7</v>
      </c>
    </row>
    <row r="48" spans="1:236" s="126" customFormat="1" ht="25.5" customHeight="1">
      <c r="A48" s="63" t="s">
        <v>249</v>
      </c>
      <c r="B48" s="198" t="s">
        <v>241</v>
      </c>
      <c r="C48" s="198" t="s">
        <v>241</v>
      </c>
      <c r="D48" s="63" t="s">
        <v>155</v>
      </c>
      <c r="E48" s="198" t="s">
        <v>79</v>
      </c>
      <c r="F48" s="225">
        <v>22362</v>
      </c>
      <c r="G48" s="203">
        <v>3339.6</v>
      </c>
      <c r="H48" s="203">
        <v>6729.3</v>
      </c>
      <c r="I48" s="203">
        <v>8483.9</v>
      </c>
      <c r="J48" s="203">
        <v>3809.2</v>
      </c>
      <c r="K48" s="61">
        <v>1092</v>
      </c>
      <c r="L48" s="203">
        <v>835.2</v>
      </c>
      <c r="M48" s="203">
        <v>1412.4</v>
      </c>
      <c r="N48" s="203">
        <v>1811.7</v>
      </c>
      <c r="O48" s="203">
        <v>2357.9</v>
      </c>
      <c r="P48" s="203">
        <v>2559.7</v>
      </c>
      <c r="Q48" s="203">
        <v>2961.8</v>
      </c>
      <c r="R48" s="203">
        <v>3003.1</v>
      </c>
      <c r="S48" s="203">
        <v>2519</v>
      </c>
      <c r="T48" s="203">
        <v>1717.5</v>
      </c>
      <c r="U48" s="203">
        <v>692.2</v>
      </c>
      <c r="V48" s="203">
        <v>1399.5</v>
      </c>
      <c r="W48" s="203"/>
      <c r="X48" s="225">
        <v>20651.9</v>
      </c>
      <c r="Y48" s="203">
        <v>3176.4</v>
      </c>
      <c r="Z48" s="203">
        <v>6499</v>
      </c>
      <c r="AA48" s="203">
        <v>6287.8</v>
      </c>
      <c r="AB48" s="203">
        <v>4688.7</v>
      </c>
      <c r="AC48" s="203">
        <v>654.4</v>
      </c>
      <c r="AD48" s="203">
        <v>997.6</v>
      </c>
      <c r="AE48" s="203">
        <v>1524.4</v>
      </c>
      <c r="AF48" s="203">
        <v>1786.3</v>
      </c>
      <c r="AG48" s="203">
        <v>2161.2</v>
      </c>
      <c r="AH48" s="203">
        <v>2551.5</v>
      </c>
      <c r="AI48" s="203">
        <v>2126.5</v>
      </c>
      <c r="AJ48" s="203">
        <v>1985.7</v>
      </c>
      <c r="AK48" s="203">
        <v>2175.6</v>
      </c>
      <c r="AL48" s="74">
        <v>1812.1</v>
      </c>
      <c r="AM48" s="203">
        <v>1431.3</v>
      </c>
      <c r="AN48" s="203">
        <v>1445.3</v>
      </c>
      <c r="AO48" s="203"/>
      <c r="AP48" s="225">
        <v>19580.7</v>
      </c>
      <c r="AQ48" s="203">
        <v>3573.4</v>
      </c>
      <c r="AR48" s="203">
        <v>5621.2</v>
      </c>
      <c r="AS48" s="10">
        <v>5495.8</v>
      </c>
      <c r="AT48" s="10">
        <v>4890.3</v>
      </c>
      <c r="AU48" s="203">
        <v>886.7</v>
      </c>
      <c r="AV48" s="202">
        <v>1164.7</v>
      </c>
      <c r="AW48" s="202">
        <v>1522</v>
      </c>
      <c r="AX48" s="202">
        <v>2021.9</v>
      </c>
      <c r="AY48" s="202">
        <v>1846</v>
      </c>
      <c r="AZ48" s="202">
        <v>1753.3</v>
      </c>
      <c r="BA48" s="202">
        <v>1909.7</v>
      </c>
      <c r="BB48" s="202">
        <v>1586.3</v>
      </c>
      <c r="BC48" s="202">
        <v>1999.8</v>
      </c>
      <c r="BD48" s="203">
        <v>1596.6</v>
      </c>
      <c r="BE48" s="202">
        <v>1444.6</v>
      </c>
      <c r="BF48" s="203">
        <v>1849.1</v>
      </c>
      <c r="BG48" s="203"/>
      <c r="BH48" s="256">
        <v>22285.1</v>
      </c>
      <c r="BI48" s="126">
        <v>5136.5</v>
      </c>
      <c r="BJ48" s="84">
        <v>6536.1</v>
      </c>
      <c r="BK48" s="126">
        <v>5842.2</v>
      </c>
      <c r="BL48" s="126">
        <v>4770.3</v>
      </c>
      <c r="BM48" s="126">
        <v>1533.2</v>
      </c>
      <c r="BN48" s="126">
        <v>1651.6</v>
      </c>
      <c r="BO48" s="126">
        <v>1951.7</v>
      </c>
      <c r="BP48" s="84">
        <v>2164.9</v>
      </c>
      <c r="BQ48" s="84">
        <v>2458.9</v>
      </c>
      <c r="BR48" s="84">
        <v>1912.3</v>
      </c>
      <c r="BS48" s="84">
        <v>2141.7</v>
      </c>
      <c r="BT48" s="126">
        <v>1893.3</v>
      </c>
      <c r="BU48" s="84">
        <v>1807.2</v>
      </c>
      <c r="BV48" s="84">
        <v>1806.5</v>
      </c>
      <c r="BW48" s="84">
        <v>1575.2</v>
      </c>
      <c r="BX48" s="84">
        <v>1388.6</v>
      </c>
      <c r="BY48" s="84"/>
      <c r="BZ48" s="260">
        <v>26592.4</v>
      </c>
      <c r="CA48" s="84">
        <v>4380.7</v>
      </c>
      <c r="CB48" s="84">
        <v>6891.6</v>
      </c>
      <c r="CC48" s="84">
        <v>9186.2</v>
      </c>
      <c r="CD48" s="84">
        <v>6290.4</v>
      </c>
      <c r="CE48" s="84">
        <v>1298.6</v>
      </c>
      <c r="CF48" s="84">
        <v>1433</v>
      </c>
      <c r="CG48" s="126">
        <v>1599.6</v>
      </c>
      <c r="CH48" s="126">
        <v>1794.6</v>
      </c>
      <c r="CI48" s="126">
        <v>2402.1</v>
      </c>
      <c r="CJ48" s="126">
        <v>2635.4</v>
      </c>
      <c r="CK48" s="126">
        <v>3118.3</v>
      </c>
      <c r="CL48" s="126">
        <v>3223.2</v>
      </c>
      <c r="CM48" s="126">
        <v>2808.1</v>
      </c>
      <c r="CN48" s="126">
        <v>2774.3</v>
      </c>
      <c r="CO48" s="126">
        <v>2052.1</v>
      </c>
      <c r="CP48" s="84">
        <v>1453.1</v>
      </c>
      <c r="CQ48" s="84"/>
      <c r="CR48" s="84"/>
      <c r="CS48" s="260">
        <v>35778.8</v>
      </c>
      <c r="CT48" s="84">
        <v>5980.9</v>
      </c>
      <c r="CU48" s="84">
        <v>9049.7</v>
      </c>
      <c r="CV48" s="84">
        <v>11466.8</v>
      </c>
      <c r="CW48" s="84">
        <v>9281.4</v>
      </c>
      <c r="CX48" s="126">
        <v>1777.6</v>
      </c>
      <c r="CY48" s="126">
        <v>1898.4</v>
      </c>
      <c r="CZ48" s="126">
        <v>2304.9</v>
      </c>
      <c r="DA48" s="84">
        <v>2664.5</v>
      </c>
      <c r="DB48" s="84">
        <v>2875.4</v>
      </c>
      <c r="DC48" s="84">
        <v>3509.8</v>
      </c>
      <c r="DD48" s="84">
        <v>3927.4</v>
      </c>
      <c r="DE48" s="84">
        <v>4367.3</v>
      </c>
      <c r="DF48" s="126">
        <v>3172.1</v>
      </c>
      <c r="DG48" s="84">
        <v>3367</v>
      </c>
      <c r="DH48" s="84">
        <v>3296.2</v>
      </c>
      <c r="DI48" s="84">
        <v>2618.2</v>
      </c>
      <c r="DJ48" s="84">
        <v>35778.8</v>
      </c>
      <c r="DK48" s="84"/>
      <c r="DL48" s="260">
        <v>46736.31135</v>
      </c>
      <c r="DM48" s="84">
        <v>9045.7</v>
      </c>
      <c r="DN48" s="84">
        <v>12568.71135</v>
      </c>
      <c r="DO48" s="84">
        <v>14753.7</v>
      </c>
      <c r="DP48" s="84">
        <v>10368.2</v>
      </c>
      <c r="DQ48" s="126">
        <v>2914.8</v>
      </c>
      <c r="DR48" s="126">
        <v>2945.3</v>
      </c>
      <c r="DS48" s="126">
        <v>3185.6</v>
      </c>
      <c r="DT48" s="84">
        <v>3541.5</v>
      </c>
      <c r="DU48" s="84">
        <v>3807.51135</v>
      </c>
      <c r="DV48" s="84">
        <v>5219.7</v>
      </c>
      <c r="DW48" s="84">
        <v>4482.8</v>
      </c>
      <c r="DX48" s="84">
        <v>5390.6</v>
      </c>
      <c r="DY48" s="84">
        <v>4880.3</v>
      </c>
      <c r="DZ48" s="126">
        <v>3640.3</v>
      </c>
      <c r="EA48" s="126">
        <v>3126.8</v>
      </c>
      <c r="EB48" s="84">
        <v>3601.1</v>
      </c>
      <c r="EC48" s="84"/>
      <c r="ED48" s="260">
        <v>36756.3</v>
      </c>
      <c r="EE48" s="84">
        <v>6604.1</v>
      </c>
      <c r="EF48" s="84">
        <v>10727</v>
      </c>
      <c r="EG48" s="84">
        <v>12534.5</v>
      </c>
      <c r="EH48" s="62">
        <v>6890.7</v>
      </c>
      <c r="EI48" s="74">
        <v>2115.9</v>
      </c>
      <c r="EJ48" s="126">
        <v>1992.4</v>
      </c>
      <c r="EK48" s="126">
        <v>2495.8</v>
      </c>
      <c r="EL48" s="62">
        <v>2980.3</v>
      </c>
      <c r="EM48" s="84">
        <v>3761.4</v>
      </c>
      <c r="EN48" s="84">
        <v>3985.3</v>
      </c>
      <c r="EO48" s="62">
        <v>3837</v>
      </c>
      <c r="EP48" s="84">
        <v>4999.5</v>
      </c>
      <c r="EQ48" s="84">
        <v>3698</v>
      </c>
      <c r="ER48" s="74">
        <v>3003.2</v>
      </c>
      <c r="ES48" s="126">
        <v>2529.9</v>
      </c>
      <c r="ET48" s="84">
        <v>1357.6</v>
      </c>
      <c r="EU48" s="84"/>
      <c r="EV48" s="302">
        <v>32650.4</v>
      </c>
      <c r="EW48" s="62">
        <v>5565.8</v>
      </c>
      <c r="EX48" s="84">
        <v>8176.8</v>
      </c>
      <c r="EY48" s="84">
        <v>11297.1</v>
      </c>
      <c r="EZ48" s="84">
        <v>6997.1</v>
      </c>
      <c r="FA48" s="6">
        <v>1822.9</v>
      </c>
      <c r="FB48" s="6">
        <v>1540.5</v>
      </c>
      <c r="FC48" s="6">
        <v>2202.4</v>
      </c>
      <c r="FD48" s="6">
        <v>2583.4</v>
      </c>
      <c r="FE48" s="6">
        <v>2489.2</v>
      </c>
      <c r="FF48" s="6">
        <v>3104.2</v>
      </c>
      <c r="FG48" s="6">
        <v>3847.7</v>
      </c>
      <c r="FH48" s="6">
        <v>3757.3</v>
      </c>
      <c r="FI48" s="6">
        <v>3692.1</v>
      </c>
      <c r="FJ48" s="6">
        <v>2589.6</v>
      </c>
      <c r="FK48" s="6">
        <v>2297.9</v>
      </c>
      <c r="FL48" s="6">
        <v>2109.6</v>
      </c>
      <c r="FM48" s="302"/>
      <c r="FN48" s="280">
        <v>5339</v>
      </c>
      <c r="FO48" s="280">
        <v>8745.3</v>
      </c>
      <c r="FP48" s="280">
        <v>19325.6</v>
      </c>
      <c r="FQ48" s="280">
        <v>9691.8</v>
      </c>
      <c r="FR48" s="126">
        <v>1844.5</v>
      </c>
      <c r="FS48" s="126">
        <v>1379.8</v>
      </c>
      <c r="FT48" s="126">
        <v>2114.7</v>
      </c>
      <c r="FU48" s="126">
        <v>2362.1</v>
      </c>
      <c r="FV48" s="126">
        <v>2712.5</v>
      </c>
      <c r="FW48" s="126">
        <v>3670.7</v>
      </c>
      <c r="FX48" s="126">
        <v>4100.9</v>
      </c>
      <c r="FY48" s="126">
        <v>11545.8</v>
      </c>
      <c r="FZ48" s="126">
        <v>3678.9</v>
      </c>
      <c r="GA48" s="126">
        <v>2153.4</v>
      </c>
      <c r="GB48" s="126">
        <v>4592.5</v>
      </c>
      <c r="GC48" s="126">
        <v>2945.9</v>
      </c>
      <c r="GE48" s="290">
        <v>7718.4</v>
      </c>
      <c r="GF48" s="290">
        <v>10985.6</v>
      </c>
      <c r="GG48" s="290">
        <v>13492.1</v>
      </c>
      <c r="GH48" s="290">
        <v>8909.6</v>
      </c>
      <c r="GI48" s="74">
        <v>2668.2</v>
      </c>
      <c r="GJ48" s="74">
        <v>2249.1</v>
      </c>
      <c r="GK48" s="74">
        <v>2801.1</v>
      </c>
      <c r="GL48" s="74">
        <v>3188.6</v>
      </c>
      <c r="GM48" s="74">
        <v>3545.3</v>
      </c>
      <c r="GN48" s="74">
        <v>4251.7</v>
      </c>
      <c r="GO48" s="74">
        <v>4169.4</v>
      </c>
      <c r="GP48" s="74">
        <v>5394.9</v>
      </c>
      <c r="GQ48" s="74">
        <v>3927.8</v>
      </c>
      <c r="GR48" s="74">
        <v>3143.6</v>
      </c>
      <c r="GS48" s="74">
        <v>2495.5</v>
      </c>
      <c r="GT48" s="74">
        <v>3270.5</v>
      </c>
      <c r="GU48" s="282"/>
      <c r="GV48" s="280">
        <v>8436.7</v>
      </c>
      <c r="GW48" s="280">
        <v>10862.5</v>
      </c>
      <c r="GX48" s="280">
        <v>12578.2</v>
      </c>
      <c r="GY48" s="280">
        <v>5757</v>
      </c>
      <c r="GZ48" s="74">
        <v>3183.1</v>
      </c>
      <c r="HA48" s="74">
        <v>2189.9</v>
      </c>
      <c r="HB48" s="74">
        <v>3063.7</v>
      </c>
      <c r="HC48" s="74">
        <v>3336.8</v>
      </c>
      <c r="HD48" s="6">
        <v>3727.7</v>
      </c>
      <c r="HE48" s="6">
        <v>3798</v>
      </c>
      <c r="HF48" s="6">
        <v>4439.5</v>
      </c>
      <c r="HG48" s="6">
        <v>5113.7</v>
      </c>
      <c r="HH48" s="6">
        <v>3025</v>
      </c>
      <c r="HI48" s="6">
        <v>2189.7</v>
      </c>
      <c r="HJ48" s="6">
        <v>1591.6</v>
      </c>
      <c r="HK48" s="6">
        <v>1975.7</v>
      </c>
      <c r="HM48" s="280">
        <v>6836.6</v>
      </c>
      <c r="HN48" s="280">
        <f t="shared" si="0"/>
        <v>6943.6</v>
      </c>
      <c r="HO48" s="280">
        <f t="shared" si="1"/>
        <v>9428.8</v>
      </c>
      <c r="HP48" s="280">
        <f t="shared" si="2"/>
        <v>10818.6</v>
      </c>
      <c r="HQ48" s="280">
        <v>2609.4</v>
      </c>
      <c r="HR48" s="280">
        <v>1939.7</v>
      </c>
      <c r="HS48" s="280">
        <v>2287.5</v>
      </c>
      <c r="HT48" s="74">
        <v>1975.9</v>
      </c>
      <c r="HU48" s="6">
        <v>1994.4</v>
      </c>
      <c r="HV48" s="6">
        <v>2973.3</v>
      </c>
      <c r="HW48" s="6">
        <v>2518.2</v>
      </c>
      <c r="HX48" s="6">
        <v>3093.7</v>
      </c>
      <c r="HY48" s="6">
        <v>3816.9</v>
      </c>
      <c r="HZ48" s="6">
        <v>3907.1</v>
      </c>
      <c r="IA48" s="6">
        <v>3506.9</v>
      </c>
      <c r="IB48" s="6">
        <v>3404.6</v>
      </c>
    </row>
    <row r="49" spans="1:236" s="84" customFormat="1" ht="12">
      <c r="A49" s="63" t="s">
        <v>250</v>
      </c>
      <c r="B49" s="198" t="s">
        <v>241</v>
      </c>
      <c r="C49" s="198" t="s">
        <v>241</v>
      </c>
      <c r="D49" s="63" t="s">
        <v>102</v>
      </c>
      <c r="E49" s="198" t="s">
        <v>79</v>
      </c>
      <c r="F49" s="213">
        <v>39536.5</v>
      </c>
      <c r="G49" s="10">
        <v>7858.2</v>
      </c>
      <c r="H49" s="10">
        <v>11467.5</v>
      </c>
      <c r="I49" s="10">
        <v>12380.7</v>
      </c>
      <c r="J49" s="10">
        <v>7830.1</v>
      </c>
      <c r="K49" s="61">
        <v>1899.7</v>
      </c>
      <c r="L49" s="10">
        <v>2292.8</v>
      </c>
      <c r="M49" s="10">
        <v>3665.7</v>
      </c>
      <c r="N49" s="10">
        <v>3455.4</v>
      </c>
      <c r="O49" s="10">
        <v>3960.4</v>
      </c>
      <c r="P49" s="10">
        <v>4051.7</v>
      </c>
      <c r="Q49" s="10">
        <v>4742.6</v>
      </c>
      <c r="R49" s="10">
        <v>4187.2</v>
      </c>
      <c r="S49" s="10">
        <v>3450.9</v>
      </c>
      <c r="T49" s="10">
        <v>2565</v>
      </c>
      <c r="U49" s="10">
        <v>2153.8</v>
      </c>
      <c r="V49" s="10">
        <v>3111.3</v>
      </c>
      <c r="W49" s="10"/>
      <c r="X49" s="213">
        <v>48653.7</v>
      </c>
      <c r="Y49" s="10">
        <v>7118.9</v>
      </c>
      <c r="Z49" s="10">
        <v>11573.2</v>
      </c>
      <c r="AA49" s="10">
        <v>18260.4</v>
      </c>
      <c r="AB49" s="10">
        <v>11701.2</v>
      </c>
      <c r="AC49" s="203">
        <v>1755</v>
      </c>
      <c r="AD49" s="10">
        <v>2278.2</v>
      </c>
      <c r="AE49" s="10">
        <v>3085.7</v>
      </c>
      <c r="AF49" s="10">
        <v>2802.6</v>
      </c>
      <c r="AG49" s="203">
        <v>3944.7</v>
      </c>
      <c r="AH49" s="203">
        <v>4825.9</v>
      </c>
      <c r="AI49" s="10">
        <v>8676.3</v>
      </c>
      <c r="AJ49" s="10">
        <v>6238</v>
      </c>
      <c r="AK49" s="10">
        <v>3346.1</v>
      </c>
      <c r="AL49" s="62">
        <v>4164.1</v>
      </c>
      <c r="AM49" s="10">
        <v>3190.3</v>
      </c>
      <c r="AN49" s="10">
        <v>4346.8</v>
      </c>
      <c r="AO49" s="10"/>
      <c r="AP49" s="213">
        <v>54376.6</v>
      </c>
      <c r="AQ49" s="10">
        <v>9051.6</v>
      </c>
      <c r="AR49" s="10">
        <v>13464.8</v>
      </c>
      <c r="AS49" s="10">
        <v>18186.5</v>
      </c>
      <c r="AT49" s="10">
        <v>13673.7</v>
      </c>
      <c r="AU49" s="10">
        <v>1974.3</v>
      </c>
      <c r="AV49" s="201">
        <v>2156.3</v>
      </c>
      <c r="AW49" s="201">
        <v>4921</v>
      </c>
      <c r="AX49" s="201">
        <v>4953.9</v>
      </c>
      <c r="AY49" s="10">
        <v>3646.1</v>
      </c>
      <c r="AZ49" s="201">
        <v>4864.8</v>
      </c>
      <c r="BA49" s="201">
        <v>6297.8</v>
      </c>
      <c r="BB49" s="201">
        <v>6191.1</v>
      </c>
      <c r="BC49" s="201">
        <v>5697.6</v>
      </c>
      <c r="BD49" s="10">
        <v>4481.5</v>
      </c>
      <c r="BE49" s="201">
        <v>4577.3</v>
      </c>
      <c r="BF49" s="10">
        <v>4614.9</v>
      </c>
      <c r="BG49" s="10"/>
      <c r="BH49" s="256">
        <v>79010</v>
      </c>
      <c r="BI49" s="84">
        <v>13035.9</v>
      </c>
      <c r="BJ49" s="84">
        <v>21460</v>
      </c>
      <c r="BK49" s="84">
        <v>27592.7</v>
      </c>
      <c r="BL49" s="84">
        <v>16921.4</v>
      </c>
      <c r="BM49" s="84">
        <v>3551.3</v>
      </c>
      <c r="BN49" s="84">
        <v>3557.2</v>
      </c>
      <c r="BO49" s="84">
        <v>5927.4</v>
      </c>
      <c r="BP49" s="84">
        <v>5822.4</v>
      </c>
      <c r="BQ49" s="84">
        <v>7164.8</v>
      </c>
      <c r="BR49" s="84">
        <v>8472.8</v>
      </c>
      <c r="BS49" s="84">
        <v>9434.7</v>
      </c>
      <c r="BT49" s="84">
        <v>10589.8</v>
      </c>
      <c r="BU49" s="84">
        <v>7568.2</v>
      </c>
      <c r="BV49" s="84">
        <v>7209.1</v>
      </c>
      <c r="BW49" s="84">
        <v>4926.9</v>
      </c>
      <c r="BX49" s="84">
        <v>4785.4</v>
      </c>
      <c r="BZ49" s="260">
        <v>85118.1</v>
      </c>
      <c r="CA49" s="84">
        <v>13273.5</v>
      </c>
      <c r="CB49" s="84">
        <v>25247.6</v>
      </c>
      <c r="CC49" s="84">
        <v>30016</v>
      </c>
      <c r="CD49" s="84">
        <v>17224.3</v>
      </c>
      <c r="CE49" s="84">
        <v>3319.5</v>
      </c>
      <c r="CF49" s="84">
        <v>3761.4</v>
      </c>
      <c r="CG49" s="84">
        <v>6031.8</v>
      </c>
      <c r="CH49" s="84">
        <v>6996.7</v>
      </c>
      <c r="CI49" s="84">
        <v>8236.4</v>
      </c>
      <c r="CJ49" s="84">
        <v>9853.7</v>
      </c>
      <c r="CK49" s="84">
        <v>10381.2</v>
      </c>
      <c r="CL49" s="84">
        <v>12175.5</v>
      </c>
      <c r="CM49" s="84">
        <v>7298.5</v>
      </c>
      <c r="CN49" s="84">
        <v>6268.5</v>
      </c>
      <c r="CO49" s="84">
        <v>5770</v>
      </c>
      <c r="CP49" s="84">
        <v>5024.9</v>
      </c>
      <c r="CS49" s="260">
        <v>195997.8</v>
      </c>
      <c r="CT49" s="84">
        <v>38610.5</v>
      </c>
      <c r="CU49" s="84">
        <v>47775.6</v>
      </c>
      <c r="CV49" s="84">
        <v>67118.6</v>
      </c>
      <c r="CW49" s="84">
        <v>42493.1</v>
      </c>
      <c r="CX49" s="84">
        <v>11118.8</v>
      </c>
      <c r="CY49" s="84">
        <v>11577.3</v>
      </c>
      <c r="CZ49" s="84">
        <v>15914.4</v>
      </c>
      <c r="DA49" s="84">
        <v>14460</v>
      </c>
      <c r="DB49" s="84">
        <v>17504.7</v>
      </c>
      <c r="DC49" s="84">
        <v>15810.9</v>
      </c>
      <c r="DD49" s="84">
        <v>17146.1</v>
      </c>
      <c r="DE49" s="84">
        <v>18021.1</v>
      </c>
      <c r="DF49" s="84">
        <v>31951.4</v>
      </c>
      <c r="DG49" s="84">
        <v>14596.7</v>
      </c>
      <c r="DH49" s="84">
        <v>14721</v>
      </c>
      <c r="DI49" s="84">
        <v>13175.4</v>
      </c>
      <c r="DJ49" s="84">
        <v>195997.8</v>
      </c>
      <c r="DL49" s="260">
        <v>102241.7</v>
      </c>
      <c r="DM49" s="84">
        <v>13542.7</v>
      </c>
      <c r="DN49" s="84">
        <v>32336.4</v>
      </c>
      <c r="DO49" s="84">
        <v>39650.4</v>
      </c>
      <c r="DP49" s="84">
        <v>16712.2</v>
      </c>
      <c r="DQ49" s="84">
        <v>4829.2</v>
      </c>
      <c r="DR49" s="84">
        <v>4007</v>
      </c>
      <c r="DS49" s="84">
        <v>4706.5</v>
      </c>
      <c r="DT49" s="84">
        <v>9653.4</v>
      </c>
      <c r="DU49" s="84">
        <v>10063.5</v>
      </c>
      <c r="DV49" s="84">
        <v>12619.5</v>
      </c>
      <c r="DW49" s="84">
        <v>15019.5</v>
      </c>
      <c r="DX49" s="84">
        <v>13305.9</v>
      </c>
      <c r="DY49" s="84">
        <v>11325</v>
      </c>
      <c r="DZ49" s="84">
        <v>6934.5</v>
      </c>
      <c r="EA49" s="84">
        <v>4249.7</v>
      </c>
      <c r="EB49" s="84">
        <v>5528</v>
      </c>
      <c r="ED49" s="260">
        <v>101887.9</v>
      </c>
      <c r="EE49" s="84">
        <v>16760.6</v>
      </c>
      <c r="EF49" s="84">
        <v>33031.5</v>
      </c>
      <c r="EG49" s="84">
        <v>32644.2</v>
      </c>
      <c r="EH49" s="62">
        <v>19451.6</v>
      </c>
      <c r="EI49" s="84">
        <v>5430.7</v>
      </c>
      <c r="EJ49" s="84">
        <v>4551.8</v>
      </c>
      <c r="EK49" s="62">
        <v>6778.1</v>
      </c>
      <c r="EL49" s="62">
        <v>9903.5</v>
      </c>
      <c r="EM49" s="84">
        <v>9851.7</v>
      </c>
      <c r="EN49" s="84">
        <v>13276.3</v>
      </c>
      <c r="EO49" s="84">
        <v>12293.5</v>
      </c>
      <c r="EP49" s="84">
        <v>9947.6</v>
      </c>
      <c r="EQ49" s="84">
        <v>10403.1</v>
      </c>
      <c r="ER49" s="84">
        <v>6104.7</v>
      </c>
      <c r="ES49" s="84">
        <v>6078.2</v>
      </c>
      <c r="ET49" s="84">
        <v>7268.7</v>
      </c>
      <c r="EV49" s="303">
        <v>108234.6</v>
      </c>
      <c r="EW49" s="62">
        <v>21677.4</v>
      </c>
      <c r="EX49" s="84">
        <v>35483</v>
      </c>
      <c r="EY49" s="84">
        <v>30224.6</v>
      </c>
      <c r="EZ49" s="84">
        <v>19722</v>
      </c>
      <c r="FA49" s="6">
        <v>5797.9</v>
      </c>
      <c r="FB49" s="6">
        <v>6154.9</v>
      </c>
      <c r="FC49" s="6">
        <v>9724.6</v>
      </c>
      <c r="FD49" s="6">
        <v>8750.7</v>
      </c>
      <c r="FE49" s="6">
        <v>12259</v>
      </c>
      <c r="FF49" s="6">
        <v>14473.3</v>
      </c>
      <c r="FG49" s="6">
        <v>12709.6</v>
      </c>
      <c r="FH49" s="6">
        <v>8960.8</v>
      </c>
      <c r="FI49" s="6">
        <v>8554.2</v>
      </c>
      <c r="FJ49" s="6">
        <v>6802.6</v>
      </c>
      <c r="FK49" s="6">
        <v>8113.5</v>
      </c>
      <c r="FL49" s="6">
        <v>4805.9</v>
      </c>
      <c r="FM49" s="303"/>
      <c r="FN49" s="280">
        <v>20366</v>
      </c>
      <c r="FO49" s="280">
        <v>31824.2</v>
      </c>
      <c r="FP49" s="280">
        <v>39071</v>
      </c>
      <c r="FQ49" s="280">
        <v>24483.5</v>
      </c>
      <c r="FR49" s="84">
        <v>6604.5</v>
      </c>
      <c r="FS49" s="84">
        <v>4906.7</v>
      </c>
      <c r="FT49" s="84">
        <v>8854.8</v>
      </c>
      <c r="FU49" s="84">
        <v>8572.1</v>
      </c>
      <c r="FV49" s="84">
        <v>11314.5</v>
      </c>
      <c r="FW49" s="84">
        <v>11937.6</v>
      </c>
      <c r="FX49" s="84">
        <v>12987.9</v>
      </c>
      <c r="FY49" s="84">
        <v>15030.8</v>
      </c>
      <c r="FZ49" s="84">
        <v>11052.3</v>
      </c>
      <c r="GA49" s="84">
        <v>8305.9</v>
      </c>
      <c r="GB49" s="84">
        <v>7139.7</v>
      </c>
      <c r="GC49" s="84">
        <v>9037.9</v>
      </c>
      <c r="GE49" s="290">
        <v>21565.1</v>
      </c>
      <c r="GF49" s="290">
        <v>39528.1</v>
      </c>
      <c r="GG49" s="290">
        <v>41548.4</v>
      </c>
      <c r="GH49" s="290">
        <v>23543.8</v>
      </c>
      <c r="GI49" s="62">
        <v>6156.4</v>
      </c>
      <c r="GJ49" s="62">
        <v>6170</v>
      </c>
      <c r="GK49" s="62">
        <v>9238.7</v>
      </c>
      <c r="GL49" s="62">
        <v>10983.8</v>
      </c>
      <c r="GM49" s="62">
        <v>13005.5</v>
      </c>
      <c r="GN49" s="62">
        <v>15538.8</v>
      </c>
      <c r="GO49" s="62">
        <v>15768.5</v>
      </c>
      <c r="GP49" s="62">
        <v>15700.9</v>
      </c>
      <c r="GQ49" s="62">
        <v>10079</v>
      </c>
      <c r="GR49" s="62">
        <v>9030.5</v>
      </c>
      <c r="GS49" s="62">
        <v>6727.1</v>
      </c>
      <c r="GT49" s="62">
        <v>7786.2</v>
      </c>
      <c r="GU49" s="282"/>
      <c r="GV49" s="280">
        <v>24612</v>
      </c>
      <c r="GW49" s="280">
        <v>34862.2</v>
      </c>
      <c r="GX49" s="280">
        <v>45951.8</v>
      </c>
      <c r="GY49" s="280">
        <v>25284.1</v>
      </c>
      <c r="GZ49" s="62">
        <v>8711.4</v>
      </c>
      <c r="HA49" s="62">
        <v>6351</v>
      </c>
      <c r="HB49" s="62">
        <v>9549.6</v>
      </c>
      <c r="HC49" s="6">
        <v>9563.2</v>
      </c>
      <c r="HD49" s="6">
        <v>11436.9</v>
      </c>
      <c r="HE49" s="6">
        <v>13862.1</v>
      </c>
      <c r="HF49" s="6">
        <v>18063.3</v>
      </c>
      <c r="HG49" s="6">
        <v>17764.8</v>
      </c>
      <c r="HH49" s="6">
        <v>10123.7</v>
      </c>
      <c r="HI49" s="6">
        <v>10030.1</v>
      </c>
      <c r="HJ49" s="6">
        <v>6205.7</v>
      </c>
      <c r="HK49" s="6">
        <v>9048.3</v>
      </c>
      <c r="HM49" s="280">
        <v>25309.7</v>
      </c>
      <c r="HN49" s="280">
        <f t="shared" si="0"/>
        <v>32101.9</v>
      </c>
      <c r="HO49" s="280">
        <f t="shared" si="1"/>
        <v>43001.8</v>
      </c>
      <c r="HP49" s="280">
        <f t="shared" si="2"/>
        <v>25224.4</v>
      </c>
      <c r="HQ49" s="280">
        <v>7555.9</v>
      </c>
      <c r="HR49" s="280">
        <v>8501.6</v>
      </c>
      <c r="HS49" s="280">
        <v>11520.2</v>
      </c>
      <c r="HT49" s="6">
        <v>4840.8</v>
      </c>
      <c r="HU49" s="6">
        <v>10862</v>
      </c>
      <c r="HV49" s="6">
        <v>16399.1</v>
      </c>
      <c r="HW49" s="6">
        <v>15530.2</v>
      </c>
      <c r="HX49" s="6">
        <v>14599.8</v>
      </c>
      <c r="HY49" s="6">
        <v>12871.8</v>
      </c>
      <c r="HZ49" s="6">
        <v>7817.8</v>
      </c>
      <c r="IA49" s="6">
        <v>8663.1</v>
      </c>
      <c r="IB49" s="6">
        <v>8743.5</v>
      </c>
    </row>
    <row r="50" spans="1:236" s="84" customFormat="1" ht="18" customHeight="1">
      <c r="A50" s="63" t="s">
        <v>251</v>
      </c>
      <c r="B50" s="176" t="s">
        <v>219</v>
      </c>
      <c r="C50" s="176" t="s">
        <v>219</v>
      </c>
      <c r="D50" s="63" t="s">
        <v>71</v>
      </c>
      <c r="E50" s="176" t="s">
        <v>31</v>
      </c>
      <c r="F50" s="213">
        <v>8110.1</v>
      </c>
      <c r="G50" s="10">
        <v>4181.1</v>
      </c>
      <c r="H50" s="10">
        <v>1530</v>
      </c>
      <c r="I50" s="10">
        <v>995</v>
      </c>
      <c r="J50" s="10">
        <v>1404</v>
      </c>
      <c r="K50" s="60">
        <v>1626</v>
      </c>
      <c r="L50" s="10">
        <v>850</v>
      </c>
      <c r="M50" s="10">
        <v>1705.1</v>
      </c>
      <c r="N50" s="10">
        <v>1030</v>
      </c>
      <c r="O50" s="10">
        <v>500</v>
      </c>
      <c r="P50" s="10">
        <v>0</v>
      </c>
      <c r="Q50" s="10">
        <v>995</v>
      </c>
      <c r="R50" s="10">
        <v>0</v>
      </c>
      <c r="S50" s="10">
        <v>0</v>
      </c>
      <c r="T50" s="10">
        <v>0</v>
      </c>
      <c r="U50" s="10">
        <v>460</v>
      </c>
      <c r="V50" s="10">
        <v>944</v>
      </c>
      <c r="W50" s="10"/>
      <c r="X50" s="213">
        <v>7847.5</v>
      </c>
      <c r="Y50" s="10">
        <v>3237.7</v>
      </c>
      <c r="Z50" s="10">
        <v>475.9</v>
      </c>
      <c r="AA50" s="10">
        <v>0</v>
      </c>
      <c r="AB50" s="10">
        <v>4133.9</v>
      </c>
      <c r="AC50" s="203">
        <v>885.9</v>
      </c>
      <c r="AD50" s="10">
        <v>1235.9</v>
      </c>
      <c r="AE50" s="10">
        <v>1115.9</v>
      </c>
      <c r="AF50" s="10">
        <v>475.9</v>
      </c>
      <c r="AG50" s="203">
        <v>0</v>
      </c>
      <c r="AH50" s="203">
        <v>0</v>
      </c>
      <c r="AI50" s="10">
        <v>0</v>
      </c>
      <c r="AJ50" s="10">
        <v>0</v>
      </c>
      <c r="AK50" s="10">
        <v>0</v>
      </c>
      <c r="AL50" s="62">
        <v>115.9</v>
      </c>
      <c r="AM50" s="10">
        <v>1705.9</v>
      </c>
      <c r="AN50" s="10">
        <v>2312.1</v>
      </c>
      <c r="AO50" s="10"/>
      <c r="AP50" s="213">
        <v>8611.6</v>
      </c>
      <c r="AQ50" s="10">
        <v>4239.9</v>
      </c>
      <c r="AR50" s="10">
        <v>679.8</v>
      </c>
      <c r="AS50" s="10"/>
      <c r="AT50" s="10">
        <v>3601.9</v>
      </c>
      <c r="AU50" s="10">
        <v>1229.9</v>
      </c>
      <c r="AV50" s="10">
        <v>1630</v>
      </c>
      <c r="AW50" s="10">
        <v>1380</v>
      </c>
      <c r="AX50" s="201">
        <v>530</v>
      </c>
      <c r="AY50" s="201">
        <v>119.8</v>
      </c>
      <c r="AZ50" s="201">
        <v>30</v>
      </c>
      <c r="BA50" s="201">
        <v>30</v>
      </c>
      <c r="BB50" s="201">
        <v>30</v>
      </c>
      <c r="BC50" s="201">
        <v>30</v>
      </c>
      <c r="BD50" s="10">
        <v>407.2</v>
      </c>
      <c r="BE50" s="201">
        <v>1630</v>
      </c>
      <c r="BF50" s="10">
        <v>1564.7</v>
      </c>
      <c r="BG50" s="10"/>
      <c r="BH50" s="256">
        <v>7756.2</v>
      </c>
      <c r="BI50" s="84">
        <v>3938</v>
      </c>
      <c r="BJ50" s="84">
        <v>567.7</v>
      </c>
      <c r="BK50" s="84">
        <v>69.3</v>
      </c>
      <c r="BL50" s="84">
        <v>3181.2</v>
      </c>
      <c r="BM50" s="84">
        <v>1307.2</v>
      </c>
      <c r="BN50" s="84">
        <v>869.7</v>
      </c>
      <c r="BO50" s="84">
        <v>1761.1</v>
      </c>
      <c r="BP50" s="84">
        <v>521.5</v>
      </c>
      <c r="BQ50" s="84">
        <v>23.1</v>
      </c>
      <c r="BR50" s="84">
        <v>23.1</v>
      </c>
      <c r="BS50" s="84">
        <v>23.1</v>
      </c>
      <c r="BT50" s="84">
        <v>23.1</v>
      </c>
      <c r="BU50" s="84">
        <v>23.1</v>
      </c>
      <c r="BV50" s="84">
        <v>23.1</v>
      </c>
      <c r="BW50" s="84">
        <v>1300.1</v>
      </c>
      <c r="BX50" s="84">
        <v>1858</v>
      </c>
      <c r="BZ50" s="260">
        <v>4371.9</v>
      </c>
      <c r="CA50" s="84">
        <v>3034</v>
      </c>
      <c r="CB50" s="84">
        <v>0</v>
      </c>
      <c r="CC50" s="84">
        <v>0</v>
      </c>
      <c r="CD50" s="84">
        <v>1100</v>
      </c>
      <c r="CE50" s="84">
        <v>467.6</v>
      </c>
      <c r="CF50" s="84">
        <v>1461.6</v>
      </c>
      <c r="CG50" s="84">
        <v>1247.6</v>
      </c>
      <c r="CH50" s="84">
        <v>0</v>
      </c>
      <c r="CI50" s="84">
        <v>0</v>
      </c>
      <c r="CJ50" s="84">
        <v>0</v>
      </c>
      <c r="CK50" s="84">
        <v>0</v>
      </c>
      <c r="CO50" s="84">
        <v>647.6</v>
      </c>
      <c r="CP50" s="84">
        <v>547.5</v>
      </c>
      <c r="CS50" s="260">
        <v>5771.1</v>
      </c>
      <c r="CT50" s="84">
        <v>2582.5</v>
      </c>
      <c r="CU50" s="84">
        <v>527.5</v>
      </c>
      <c r="CV50" s="84">
        <v>127.5</v>
      </c>
      <c r="CW50" s="84">
        <v>2533.6</v>
      </c>
      <c r="CX50" s="84">
        <v>127.5</v>
      </c>
      <c r="CY50" s="84">
        <v>527.5</v>
      </c>
      <c r="CZ50" s="84">
        <v>1927.5</v>
      </c>
      <c r="DA50" s="84">
        <v>527.5</v>
      </c>
      <c r="DB50" s="84">
        <v>0</v>
      </c>
      <c r="DC50" s="84">
        <v>0</v>
      </c>
      <c r="DD50" s="84">
        <v>0</v>
      </c>
      <c r="DE50" s="84">
        <v>0</v>
      </c>
      <c r="DF50" s="84">
        <v>127.5</v>
      </c>
      <c r="DG50" s="84">
        <v>888.6</v>
      </c>
      <c r="DH50" s="84">
        <v>827.5</v>
      </c>
      <c r="DI50" s="84">
        <v>817.5</v>
      </c>
      <c r="DJ50" s="84">
        <v>5771.1</v>
      </c>
      <c r="DL50" s="260">
        <v>5731.4</v>
      </c>
      <c r="DM50" s="84">
        <v>3391.4</v>
      </c>
      <c r="DN50" s="84">
        <v>1000</v>
      </c>
      <c r="DO50" s="84">
        <v>150</v>
      </c>
      <c r="DP50" s="84">
        <v>1190</v>
      </c>
      <c r="DQ50" s="84">
        <v>230</v>
      </c>
      <c r="DR50" s="84">
        <v>500</v>
      </c>
      <c r="DS50" s="84">
        <v>2661.4</v>
      </c>
      <c r="DT50" s="84">
        <v>1000</v>
      </c>
      <c r="DU50" s="62">
        <v>0</v>
      </c>
      <c r="DV50" s="62">
        <v>0</v>
      </c>
      <c r="DW50" s="62">
        <v>0</v>
      </c>
      <c r="DX50" s="62">
        <v>0</v>
      </c>
      <c r="DY50" s="84">
        <v>150</v>
      </c>
      <c r="DZ50" s="84">
        <v>300</v>
      </c>
      <c r="EA50" s="84">
        <v>300</v>
      </c>
      <c r="EB50" s="62">
        <v>590</v>
      </c>
      <c r="EC50" s="62"/>
      <c r="ED50" s="260">
        <v>1985</v>
      </c>
      <c r="EE50" s="84">
        <v>1414.7</v>
      </c>
      <c r="EF50" s="62">
        <v>570.3</v>
      </c>
      <c r="EG50" s="201" t="s">
        <v>350</v>
      </c>
      <c r="EH50" s="201" t="s">
        <v>350</v>
      </c>
      <c r="EI50" s="62">
        <v>234</v>
      </c>
      <c r="EJ50" s="62">
        <v>510.2</v>
      </c>
      <c r="EK50" s="62">
        <v>670.5</v>
      </c>
      <c r="EL50" s="62">
        <v>570.3</v>
      </c>
      <c r="EM50" s="10" t="s">
        <v>350</v>
      </c>
      <c r="EN50" s="10" t="s">
        <v>350</v>
      </c>
      <c r="EO50" s="10" t="s">
        <v>350</v>
      </c>
      <c r="EP50" s="10" t="s">
        <v>350</v>
      </c>
      <c r="EQ50" s="10" t="s">
        <v>350</v>
      </c>
      <c r="ER50" s="10" t="s">
        <v>350</v>
      </c>
      <c r="ES50" s="10" t="s">
        <v>350</v>
      </c>
      <c r="ET50" s="10" t="s">
        <v>350</v>
      </c>
      <c r="EU50" s="10"/>
      <c r="EV50" s="302"/>
      <c r="EW50" s="62">
        <v>300</v>
      </c>
      <c r="EX50" s="201" t="s">
        <v>350</v>
      </c>
      <c r="EY50" s="201" t="s">
        <v>350</v>
      </c>
      <c r="EZ50" s="201" t="s">
        <v>350</v>
      </c>
      <c r="FA50" s="62">
        <v>100</v>
      </c>
      <c r="FB50" s="84">
        <v>200</v>
      </c>
      <c r="FC50" s="201" t="s">
        <v>350</v>
      </c>
      <c r="FD50" s="201" t="s">
        <v>350</v>
      </c>
      <c r="FE50" s="201" t="s">
        <v>350</v>
      </c>
      <c r="FF50" s="201" t="s">
        <v>350</v>
      </c>
      <c r="FG50" s="201" t="s">
        <v>350</v>
      </c>
      <c r="FH50" s="201" t="s">
        <v>350</v>
      </c>
      <c r="FI50" s="201" t="s">
        <v>350</v>
      </c>
      <c r="FJ50" s="201" t="s">
        <v>350</v>
      </c>
      <c r="FK50" s="201" t="s">
        <v>350</v>
      </c>
      <c r="FL50" s="201" t="s">
        <v>350</v>
      </c>
      <c r="FM50" s="302"/>
      <c r="FR50" s="201" t="s">
        <v>350</v>
      </c>
      <c r="FS50" s="201" t="s">
        <v>350</v>
      </c>
      <c r="FT50" s="201" t="s">
        <v>350</v>
      </c>
      <c r="FU50" s="201" t="s">
        <v>350</v>
      </c>
      <c r="FW50" s="201" t="s">
        <v>350</v>
      </c>
      <c r="FX50" s="201" t="s">
        <v>350</v>
      </c>
      <c r="FY50" s="201" t="s">
        <v>350</v>
      </c>
      <c r="FZ50" s="201" t="s">
        <v>350</v>
      </c>
      <c r="GA50" s="201" t="s">
        <v>350</v>
      </c>
      <c r="GB50" s="201" t="s">
        <v>350</v>
      </c>
      <c r="GC50" s="201" t="s">
        <v>350</v>
      </c>
      <c r="GE50" s="289"/>
      <c r="GF50" s="289"/>
      <c r="GG50" s="289"/>
      <c r="GH50" s="289"/>
      <c r="GI50" s="10" t="s">
        <v>350</v>
      </c>
      <c r="GJ50" s="10" t="s">
        <v>350</v>
      </c>
      <c r="GK50" s="10" t="s">
        <v>350</v>
      </c>
      <c r="GL50" s="10" t="s">
        <v>350</v>
      </c>
      <c r="GM50" s="10" t="s">
        <v>350</v>
      </c>
      <c r="GN50" s="10" t="s">
        <v>350</v>
      </c>
      <c r="GO50" s="10" t="s">
        <v>350</v>
      </c>
      <c r="GP50" s="10" t="s">
        <v>350</v>
      </c>
      <c r="GQ50" s="10" t="s">
        <v>350</v>
      </c>
      <c r="GR50" s="10" t="s">
        <v>350</v>
      </c>
      <c r="GS50" s="10" t="s">
        <v>350</v>
      </c>
      <c r="GT50" s="10" t="s">
        <v>350</v>
      </c>
      <c r="GU50" s="282"/>
      <c r="GZ50" s="10"/>
      <c r="HA50" s="10"/>
      <c r="HB50" s="10"/>
      <c r="HC50" s="10"/>
      <c r="HD50" s="10"/>
      <c r="HE50" s="62"/>
      <c r="HF50" s="62"/>
      <c r="HG50" s="62"/>
      <c r="HH50" s="62"/>
      <c r="HI50" s="62"/>
      <c r="HJ50" s="62"/>
      <c r="HK50" s="62"/>
      <c r="HM50" s="280">
        <v>6.9</v>
      </c>
      <c r="HN50" s="280">
        <f t="shared" si="0"/>
        <v>4.1</v>
      </c>
      <c r="HO50" s="280">
        <f t="shared" si="1"/>
        <v>6.2</v>
      </c>
      <c r="HP50" s="280">
        <f t="shared" si="2"/>
        <v>8.3</v>
      </c>
      <c r="HQ50" s="280">
        <v>0.5</v>
      </c>
      <c r="HR50" s="280">
        <v>1.4</v>
      </c>
      <c r="HS50" s="280">
        <v>5</v>
      </c>
      <c r="HT50" s="10">
        <v>0</v>
      </c>
      <c r="HU50" s="10"/>
      <c r="HV50" s="62">
        <v>4.1</v>
      </c>
      <c r="HW50" s="62">
        <v>0</v>
      </c>
      <c r="HX50" s="62"/>
      <c r="HY50" s="62">
        <v>6.2</v>
      </c>
      <c r="HZ50" s="62">
        <v>1.8</v>
      </c>
      <c r="IA50" s="62">
        <v>2.9</v>
      </c>
      <c r="IB50" s="62">
        <v>3.6</v>
      </c>
    </row>
    <row r="51" spans="1:236" s="84" customFormat="1" ht="23.25" customHeight="1" hidden="1">
      <c r="A51" s="189" t="s">
        <v>252</v>
      </c>
      <c r="B51" s="175" t="s">
        <v>253</v>
      </c>
      <c r="C51" s="175" t="s">
        <v>253</v>
      </c>
      <c r="D51" s="189" t="s">
        <v>192</v>
      </c>
      <c r="E51" s="175" t="s">
        <v>50</v>
      </c>
      <c r="F51" s="213">
        <v>3024.4</v>
      </c>
      <c r="G51" s="10">
        <v>759.1</v>
      </c>
      <c r="H51" s="10">
        <v>688.9</v>
      </c>
      <c r="I51" s="10">
        <v>833.3</v>
      </c>
      <c r="J51" s="10">
        <v>743.1</v>
      </c>
      <c r="K51" s="60">
        <v>243.6</v>
      </c>
      <c r="L51" s="10">
        <v>210.8</v>
      </c>
      <c r="M51" s="10">
        <v>304.7</v>
      </c>
      <c r="N51" s="10">
        <v>159.4</v>
      </c>
      <c r="O51" s="10">
        <v>260.2</v>
      </c>
      <c r="P51" s="10">
        <v>269.3</v>
      </c>
      <c r="Q51" s="10">
        <v>271.7</v>
      </c>
      <c r="R51" s="10">
        <v>277.6</v>
      </c>
      <c r="S51" s="10">
        <v>284</v>
      </c>
      <c r="T51" s="10">
        <v>244.5</v>
      </c>
      <c r="U51" s="10">
        <v>232.4</v>
      </c>
      <c r="V51" s="10">
        <v>266.2</v>
      </c>
      <c r="W51" s="10"/>
      <c r="X51" s="213">
        <v>3586</v>
      </c>
      <c r="Y51" s="10">
        <v>758</v>
      </c>
      <c r="Z51" s="10">
        <v>931.8</v>
      </c>
      <c r="AA51" s="10">
        <v>948.3</v>
      </c>
      <c r="AB51" s="10">
        <v>947.9</v>
      </c>
      <c r="AC51" s="203">
        <v>258.1</v>
      </c>
      <c r="AD51" s="10">
        <v>227.7</v>
      </c>
      <c r="AE51" s="10">
        <v>272.2</v>
      </c>
      <c r="AF51" s="10">
        <v>274.8</v>
      </c>
      <c r="AG51" s="203">
        <v>315.3</v>
      </c>
      <c r="AH51" s="203">
        <v>341.7</v>
      </c>
      <c r="AI51" s="10">
        <v>324.2</v>
      </c>
      <c r="AJ51" s="10">
        <v>300.1</v>
      </c>
      <c r="AK51" s="10">
        <v>324</v>
      </c>
      <c r="AL51" s="62">
        <v>321.5</v>
      </c>
      <c r="AM51" s="10">
        <v>288.9</v>
      </c>
      <c r="AN51" s="10">
        <v>337.5</v>
      </c>
      <c r="AO51" s="10"/>
      <c r="AP51" s="213">
        <v>3649.3</v>
      </c>
      <c r="AQ51" s="10">
        <v>660.3</v>
      </c>
      <c r="AR51" s="10">
        <v>952.1</v>
      </c>
      <c r="AS51" s="10">
        <v>1095.6</v>
      </c>
      <c r="AT51" s="10">
        <v>941.3</v>
      </c>
      <c r="AU51" s="10">
        <v>251</v>
      </c>
      <c r="AV51" s="201">
        <v>249.1</v>
      </c>
      <c r="AW51" s="201">
        <v>160.2</v>
      </c>
      <c r="AX51" s="201">
        <v>335.2</v>
      </c>
      <c r="AY51" s="201">
        <v>297.2</v>
      </c>
      <c r="AZ51" s="201">
        <v>319.7</v>
      </c>
      <c r="BA51" s="201">
        <v>160.2</v>
      </c>
      <c r="BB51" s="201">
        <v>558.4</v>
      </c>
      <c r="BC51" s="201">
        <v>377</v>
      </c>
      <c r="BD51" s="10">
        <v>265.8</v>
      </c>
      <c r="BE51" s="201">
        <v>276</v>
      </c>
      <c r="BF51" s="10">
        <v>399.5</v>
      </c>
      <c r="BG51" s="10"/>
      <c r="BH51" s="256">
        <v>2446.6</v>
      </c>
      <c r="BI51" s="84">
        <v>666.2</v>
      </c>
      <c r="BJ51" s="84">
        <v>762.1</v>
      </c>
      <c r="BK51" s="84">
        <v>719.3</v>
      </c>
      <c r="BL51" s="84">
        <v>299</v>
      </c>
      <c r="BM51" s="84">
        <v>245.1</v>
      </c>
      <c r="BN51" s="84">
        <v>193.6</v>
      </c>
      <c r="BO51" s="84">
        <v>227.5</v>
      </c>
      <c r="BP51" s="84">
        <v>291.2</v>
      </c>
      <c r="BQ51" s="84">
        <v>265.7</v>
      </c>
      <c r="BR51" s="84">
        <v>205.2</v>
      </c>
      <c r="BS51" s="84">
        <v>146.8</v>
      </c>
      <c r="BT51" s="84">
        <v>245.8</v>
      </c>
      <c r="BU51" s="84">
        <v>326.7</v>
      </c>
      <c r="BV51" s="84">
        <v>46.7</v>
      </c>
      <c r="BW51" s="84">
        <v>22.6</v>
      </c>
      <c r="BX51" s="84">
        <v>229.7</v>
      </c>
      <c r="BZ51" s="260">
        <v>1688.2</v>
      </c>
      <c r="CA51" s="84">
        <v>346.8</v>
      </c>
      <c r="CB51" s="84">
        <v>350.6</v>
      </c>
      <c r="CC51" s="84">
        <v>499.7</v>
      </c>
      <c r="CD51" s="84">
        <v>485.6</v>
      </c>
      <c r="CE51" s="84">
        <v>171.1</v>
      </c>
      <c r="CF51" s="84">
        <v>163.5</v>
      </c>
      <c r="CG51" s="84">
        <v>13.7</v>
      </c>
      <c r="CH51" s="84">
        <v>69.6</v>
      </c>
      <c r="CI51" s="84">
        <v>133</v>
      </c>
      <c r="CJ51" s="84">
        <v>149.5</v>
      </c>
      <c r="CK51" s="84">
        <v>140.7</v>
      </c>
      <c r="CL51" s="84">
        <v>190.9</v>
      </c>
      <c r="CM51" s="84">
        <v>169.4</v>
      </c>
      <c r="CN51" s="84">
        <v>176.4</v>
      </c>
      <c r="CO51" s="84">
        <v>146.5</v>
      </c>
      <c r="CP51" s="84">
        <v>163.9</v>
      </c>
      <c r="CS51" s="260">
        <v>934.8</v>
      </c>
      <c r="CT51" s="84">
        <v>201.7</v>
      </c>
      <c r="CU51" s="84">
        <v>248.3</v>
      </c>
      <c r="CV51" s="84">
        <v>368.3</v>
      </c>
      <c r="CW51" s="84">
        <v>116.5</v>
      </c>
      <c r="CX51" s="84">
        <v>72.8</v>
      </c>
      <c r="CY51" s="84">
        <v>3.9</v>
      </c>
      <c r="CZ51" s="84">
        <v>125</v>
      </c>
      <c r="DA51" s="84">
        <v>32.1</v>
      </c>
      <c r="DB51" s="84">
        <v>96.2</v>
      </c>
      <c r="DC51" s="84">
        <v>120</v>
      </c>
      <c r="DD51" s="84">
        <v>135.1</v>
      </c>
      <c r="DE51" s="84">
        <v>129</v>
      </c>
      <c r="DF51" s="84">
        <v>104.2</v>
      </c>
      <c r="DG51" s="84">
        <v>0</v>
      </c>
      <c r="DH51" s="84">
        <v>0</v>
      </c>
      <c r="DI51" s="84">
        <v>116.5</v>
      </c>
      <c r="DJ51" s="84">
        <v>934.8</v>
      </c>
      <c r="DL51" s="260">
        <v>327.3</v>
      </c>
      <c r="DM51" s="84">
        <v>145</v>
      </c>
      <c r="DN51" s="84">
        <v>182.3</v>
      </c>
      <c r="DO51" s="84">
        <v>0</v>
      </c>
      <c r="DP51" s="84">
        <v>0</v>
      </c>
      <c r="DQ51" s="201">
        <v>0.4</v>
      </c>
      <c r="DR51" s="84">
        <v>55.5</v>
      </c>
      <c r="DS51" s="84">
        <v>89.1</v>
      </c>
      <c r="DT51" s="62">
        <v>0</v>
      </c>
      <c r="DU51" s="84">
        <v>95.3</v>
      </c>
      <c r="DV51" s="62">
        <v>87</v>
      </c>
      <c r="ED51" s="260"/>
      <c r="EE51" s="84">
        <v>0</v>
      </c>
      <c r="EF51" s="84" t="e">
        <v>#VALUE!</v>
      </c>
      <c r="EG51" s="201" t="s">
        <v>350</v>
      </c>
      <c r="EH51" s="62">
        <v>0</v>
      </c>
      <c r="EI51" s="201"/>
      <c r="EM51" s="10" t="s">
        <v>350</v>
      </c>
      <c r="EN51" s="62"/>
      <c r="EV51" s="302"/>
      <c r="EW51" s="62">
        <v>0</v>
      </c>
      <c r="EX51" s="84" t="e">
        <v>#VALUE!</v>
      </c>
      <c r="EY51" s="84" t="e">
        <v>#VALUE!</v>
      </c>
      <c r="EZ51" s="84" t="e">
        <v>#VALUE!</v>
      </c>
      <c r="FA51" s="62"/>
      <c r="FD51" s="201" t="s">
        <v>350</v>
      </c>
      <c r="FE51" s="201" t="s">
        <v>350</v>
      </c>
      <c r="FF51" s="201" t="s">
        <v>350</v>
      </c>
      <c r="FG51" s="201" t="s">
        <v>350</v>
      </c>
      <c r="FH51" s="201" t="s">
        <v>350</v>
      </c>
      <c r="FI51" s="201" t="s">
        <v>350</v>
      </c>
      <c r="FJ51" s="201" t="s">
        <v>350</v>
      </c>
      <c r="FK51" s="201" t="s">
        <v>350</v>
      </c>
      <c r="FL51" s="201" t="s">
        <v>350</v>
      </c>
      <c r="FM51" s="302"/>
      <c r="FR51" s="201"/>
      <c r="FS51" s="201"/>
      <c r="FT51" s="201"/>
      <c r="FU51" s="201"/>
      <c r="GE51" s="289"/>
      <c r="GF51" s="289"/>
      <c r="GG51" s="289"/>
      <c r="GH51" s="289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28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M51" s="280">
        <v>0</v>
      </c>
      <c r="HN51" s="280">
        <f t="shared" si="0"/>
        <v>0</v>
      </c>
      <c r="HO51" s="280">
        <f t="shared" si="1"/>
        <v>0</v>
      </c>
      <c r="HP51" s="280">
        <f t="shared" si="2"/>
        <v>0</v>
      </c>
      <c r="HQ51" s="280"/>
      <c r="HR51" s="280"/>
      <c r="HS51" s="280"/>
      <c r="HT51" s="62"/>
      <c r="HU51" s="62"/>
      <c r="HV51" s="62"/>
      <c r="HW51" s="62"/>
      <c r="HX51" s="62">
        <v>0</v>
      </c>
      <c r="HY51" s="62"/>
      <c r="HZ51" s="62"/>
      <c r="IA51" s="62"/>
      <c r="IB51" s="62"/>
    </row>
    <row r="52" spans="1:236" s="126" customFormat="1" ht="20.25" customHeight="1">
      <c r="A52" s="63" t="s">
        <v>254</v>
      </c>
      <c r="B52" s="176" t="s">
        <v>31</v>
      </c>
      <c r="C52" s="176" t="s">
        <v>31</v>
      </c>
      <c r="D52" s="63" t="s">
        <v>68</v>
      </c>
      <c r="E52" s="176" t="s">
        <v>31</v>
      </c>
      <c r="F52" s="225">
        <v>467.9</v>
      </c>
      <c r="G52" s="203">
        <v>138.6</v>
      </c>
      <c r="H52" s="203">
        <v>126.4</v>
      </c>
      <c r="I52" s="203">
        <v>105.7</v>
      </c>
      <c r="J52" s="203">
        <v>97.2</v>
      </c>
      <c r="K52" s="61">
        <v>46.9</v>
      </c>
      <c r="L52" s="203">
        <v>36.7</v>
      </c>
      <c r="M52" s="203">
        <v>55</v>
      </c>
      <c r="N52" s="203">
        <v>50.4</v>
      </c>
      <c r="O52" s="203">
        <v>42.2</v>
      </c>
      <c r="P52" s="203">
        <v>33.8</v>
      </c>
      <c r="Q52" s="203">
        <v>40.2</v>
      </c>
      <c r="R52" s="203">
        <v>26.5</v>
      </c>
      <c r="S52" s="203">
        <v>39</v>
      </c>
      <c r="T52" s="203">
        <v>39.7</v>
      </c>
      <c r="U52" s="203">
        <v>34.8</v>
      </c>
      <c r="V52" s="203">
        <v>22.7</v>
      </c>
      <c r="W52" s="203"/>
      <c r="X52" s="225">
        <v>504.4</v>
      </c>
      <c r="Y52" s="203">
        <v>100.3</v>
      </c>
      <c r="Z52" s="203">
        <v>106</v>
      </c>
      <c r="AA52" s="203">
        <v>133</v>
      </c>
      <c r="AB52" s="203">
        <v>165.1</v>
      </c>
      <c r="AC52" s="203">
        <v>18.8</v>
      </c>
      <c r="AD52" s="203">
        <v>39.1</v>
      </c>
      <c r="AE52" s="203">
        <v>42.4</v>
      </c>
      <c r="AF52" s="203">
        <v>43.7</v>
      </c>
      <c r="AG52" s="203">
        <v>39.3</v>
      </c>
      <c r="AH52" s="203">
        <v>23</v>
      </c>
      <c r="AI52" s="203">
        <v>28.7</v>
      </c>
      <c r="AJ52" s="203">
        <v>47.8</v>
      </c>
      <c r="AK52" s="203">
        <v>56.5</v>
      </c>
      <c r="AL52" s="74">
        <v>71.3</v>
      </c>
      <c r="AM52" s="203">
        <v>47.5</v>
      </c>
      <c r="AN52" s="203">
        <v>46.3</v>
      </c>
      <c r="AO52" s="203"/>
      <c r="AP52" s="225">
        <v>360.3</v>
      </c>
      <c r="AQ52" s="203">
        <v>103.8</v>
      </c>
      <c r="AR52" s="203">
        <v>88.6</v>
      </c>
      <c r="AS52" s="10">
        <v>110.3</v>
      </c>
      <c r="AT52" s="10">
        <v>57.6</v>
      </c>
      <c r="AU52" s="203">
        <v>23.5</v>
      </c>
      <c r="AV52" s="202">
        <v>23</v>
      </c>
      <c r="AW52" s="202">
        <v>57.3</v>
      </c>
      <c r="AX52" s="202">
        <v>21.9</v>
      </c>
      <c r="AY52" s="202">
        <v>29.6</v>
      </c>
      <c r="AZ52" s="202">
        <v>37.1</v>
      </c>
      <c r="BA52" s="202">
        <v>57.3</v>
      </c>
      <c r="BB52" s="202">
        <v>25.3</v>
      </c>
      <c r="BC52" s="202">
        <v>27.7</v>
      </c>
      <c r="BD52" s="203">
        <v>22</v>
      </c>
      <c r="BE52" s="202">
        <v>20</v>
      </c>
      <c r="BF52" s="203">
        <v>15.6</v>
      </c>
      <c r="BG52" s="203"/>
      <c r="BH52" s="256">
        <v>276.9</v>
      </c>
      <c r="BI52" s="126">
        <v>77</v>
      </c>
      <c r="BJ52" s="84">
        <v>93</v>
      </c>
      <c r="BK52" s="126">
        <v>22.4</v>
      </c>
      <c r="BL52" s="126">
        <v>84.5</v>
      </c>
      <c r="BM52" s="126">
        <v>20.6</v>
      </c>
      <c r="BN52" s="126">
        <v>23.4</v>
      </c>
      <c r="BO52" s="126">
        <v>33</v>
      </c>
      <c r="BP52" s="84">
        <v>30.2</v>
      </c>
      <c r="BQ52" s="84">
        <v>34.4</v>
      </c>
      <c r="BR52" s="84">
        <v>28.4</v>
      </c>
      <c r="BS52" s="84">
        <v>2.5</v>
      </c>
      <c r="BT52" s="126">
        <v>0</v>
      </c>
      <c r="BU52" s="84">
        <v>19.9</v>
      </c>
      <c r="BV52" s="84">
        <v>41.6</v>
      </c>
      <c r="BW52" s="84">
        <v>28.4</v>
      </c>
      <c r="BX52" s="84">
        <v>14.5</v>
      </c>
      <c r="BY52" s="84"/>
      <c r="BZ52" s="260">
        <v>237.9</v>
      </c>
      <c r="CA52" s="84">
        <v>52.8</v>
      </c>
      <c r="CB52" s="84">
        <v>79.6</v>
      </c>
      <c r="CC52" s="84">
        <v>57.5</v>
      </c>
      <c r="CD52" s="84">
        <v>56.1</v>
      </c>
      <c r="CE52" s="84">
        <v>8.3</v>
      </c>
      <c r="CF52" s="84">
        <v>11.5</v>
      </c>
      <c r="CG52" s="126">
        <v>30.9</v>
      </c>
      <c r="CH52" s="126">
        <v>23.6</v>
      </c>
      <c r="CI52" s="126">
        <v>33.8</v>
      </c>
      <c r="CJ52" s="126">
        <v>20.1</v>
      </c>
      <c r="CK52" s="126">
        <v>19.9</v>
      </c>
      <c r="CL52" s="126">
        <v>17.3</v>
      </c>
      <c r="CM52" s="126">
        <v>18.2</v>
      </c>
      <c r="CN52" s="126">
        <v>12.5</v>
      </c>
      <c r="CO52" s="126">
        <v>32.7</v>
      </c>
      <c r="CP52" s="84">
        <v>9.1</v>
      </c>
      <c r="CQ52" s="84"/>
      <c r="CR52" s="84"/>
      <c r="CS52" s="260">
        <v>271.1</v>
      </c>
      <c r="CT52" s="84">
        <v>50.5</v>
      </c>
      <c r="CU52" s="84">
        <v>59.5</v>
      </c>
      <c r="CV52" s="84">
        <v>67.8</v>
      </c>
      <c r="CW52" s="84">
        <v>93.3</v>
      </c>
      <c r="CX52" s="126">
        <v>18.4</v>
      </c>
      <c r="CY52" s="126">
        <v>21</v>
      </c>
      <c r="CZ52" s="126">
        <v>11.1</v>
      </c>
      <c r="DA52" s="84">
        <v>38.9</v>
      </c>
      <c r="DB52" s="84">
        <v>17.4</v>
      </c>
      <c r="DC52" s="84">
        <v>3.2</v>
      </c>
      <c r="DD52" s="84">
        <v>16.5</v>
      </c>
      <c r="DE52" s="84">
        <v>21.9</v>
      </c>
      <c r="DF52" s="126">
        <v>29.4</v>
      </c>
      <c r="DG52" s="84">
        <v>38.1</v>
      </c>
      <c r="DH52" s="84">
        <v>30</v>
      </c>
      <c r="DI52" s="84">
        <v>25.2</v>
      </c>
      <c r="DJ52" s="84">
        <v>271.1</v>
      </c>
      <c r="DK52" s="84"/>
      <c r="DL52" s="260">
        <v>161.4</v>
      </c>
      <c r="DM52" s="84">
        <v>29.1</v>
      </c>
      <c r="DN52" s="84">
        <v>91.8</v>
      </c>
      <c r="DO52" s="84">
        <v>40.5</v>
      </c>
      <c r="DP52" s="84">
        <v>0</v>
      </c>
      <c r="DQ52" s="126">
        <v>10.2</v>
      </c>
      <c r="DR52" s="126">
        <v>18.9</v>
      </c>
      <c r="DS52" s="126">
        <v>0</v>
      </c>
      <c r="DT52" s="84">
        <v>30.1</v>
      </c>
      <c r="DU52" s="84">
        <v>31.3</v>
      </c>
      <c r="DV52" s="84">
        <v>30.4</v>
      </c>
      <c r="DW52" s="84">
        <v>40.5</v>
      </c>
      <c r="DX52" s="62">
        <v>0</v>
      </c>
      <c r="DY52" s="62">
        <v>0</v>
      </c>
      <c r="DZ52" s="74">
        <v>0</v>
      </c>
      <c r="EA52" s="74">
        <v>0</v>
      </c>
      <c r="EB52" s="62">
        <v>0</v>
      </c>
      <c r="EC52" s="62"/>
      <c r="ED52" s="260" t="s">
        <v>350</v>
      </c>
      <c r="EE52" s="10" t="s">
        <v>350</v>
      </c>
      <c r="EF52" s="10" t="s">
        <v>350</v>
      </c>
      <c r="EG52" s="201" t="s">
        <v>350</v>
      </c>
      <c r="EH52" s="201" t="s">
        <v>350</v>
      </c>
      <c r="EI52" s="10" t="s">
        <v>350</v>
      </c>
      <c r="EJ52" s="10" t="s">
        <v>350</v>
      </c>
      <c r="EK52" s="10" t="s">
        <v>350</v>
      </c>
      <c r="EL52" s="10" t="s">
        <v>350</v>
      </c>
      <c r="EM52" s="10" t="s">
        <v>350</v>
      </c>
      <c r="EN52" s="10" t="s">
        <v>350</v>
      </c>
      <c r="EO52" s="10" t="s">
        <v>350</v>
      </c>
      <c r="EP52" s="10" t="s">
        <v>350</v>
      </c>
      <c r="EQ52" s="10" t="s">
        <v>350</v>
      </c>
      <c r="ER52" s="10" t="s">
        <v>350</v>
      </c>
      <c r="ES52" s="10" t="s">
        <v>350</v>
      </c>
      <c r="ET52" s="10" t="s">
        <v>350</v>
      </c>
      <c r="EU52" s="10"/>
      <c r="EV52" s="302"/>
      <c r="EW52" s="10" t="s">
        <v>350</v>
      </c>
      <c r="EX52" s="10" t="s">
        <v>350</v>
      </c>
      <c r="EY52" s="10" t="s">
        <v>350</v>
      </c>
      <c r="EZ52" s="10" t="s">
        <v>350</v>
      </c>
      <c r="FA52" s="10" t="s">
        <v>350</v>
      </c>
      <c r="FB52" s="10" t="s">
        <v>350</v>
      </c>
      <c r="FC52" s="202" t="s">
        <v>350</v>
      </c>
      <c r="FD52" s="201" t="s">
        <v>350</v>
      </c>
      <c r="FE52" s="201" t="s">
        <v>350</v>
      </c>
      <c r="FF52" s="201" t="s">
        <v>350</v>
      </c>
      <c r="FG52" s="201" t="s">
        <v>350</v>
      </c>
      <c r="FH52" s="201" t="s">
        <v>350</v>
      </c>
      <c r="FI52" s="201" t="s">
        <v>350</v>
      </c>
      <c r="FJ52" s="201" t="s">
        <v>350</v>
      </c>
      <c r="FK52" s="201" t="s">
        <v>350</v>
      </c>
      <c r="FL52" s="201" t="s">
        <v>350</v>
      </c>
      <c r="FM52" s="302"/>
      <c r="FR52" s="202" t="s">
        <v>350</v>
      </c>
      <c r="FS52" s="202" t="s">
        <v>350</v>
      </c>
      <c r="FT52" s="202" t="s">
        <v>350</v>
      </c>
      <c r="FU52" s="202" t="s">
        <v>350</v>
      </c>
      <c r="FW52" s="201" t="s">
        <v>350</v>
      </c>
      <c r="FX52" s="201" t="s">
        <v>350</v>
      </c>
      <c r="FY52" s="201" t="s">
        <v>350</v>
      </c>
      <c r="FZ52" s="201" t="s">
        <v>350</v>
      </c>
      <c r="GA52" s="201" t="s">
        <v>350</v>
      </c>
      <c r="GB52" s="201" t="s">
        <v>350</v>
      </c>
      <c r="GC52" s="201" t="s">
        <v>350</v>
      </c>
      <c r="GE52" s="289"/>
      <c r="GF52" s="289"/>
      <c r="GG52" s="289"/>
      <c r="GH52" s="289"/>
      <c r="GI52" s="10" t="s">
        <v>350</v>
      </c>
      <c r="GJ52" s="10" t="s">
        <v>350</v>
      </c>
      <c r="GK52" s="10" t="s">
        <v>350</v>
      </c>
      <c r="GL52" s="10" t="s">
        <v>350</v>
      </c>
      <c r="GM52" s="10" t="s">
        <v>350</v>
      </c>
      <c r="GN52" s="10" t="s">
        <v>350</v>
      </c>
      <c r="GO52" s="10" t="s">
        <v>350</v>
      </c>
      <c r="GP52" s="10" t="s">
        <v>350</v>
      </c>
      <c r="GQ52" s="10" t="s">
        <v>350</v>
      </c>
      <c r="GR52" s="10" t="s">
        <v>350</v>
      </c>
      <c r="GS52" s="10" t="s">
        <v>350</v>
      </c>
      <c r="GT52" s="10" t="s">
        <v>350</v>
      </c>
      <c r="GU52" s="282"/>
      <c r="GZ52" s="10"/>
      <c r="HA52" s="10"/>
      <c r="HB52" s="10"/>
      <c r="HC52" s="10"/>
      <c r="HD52" s="10"/>
      <c r="HE52" s="62"/>
      <c r="HF52" s="62"/>
      <c r="HG52" s="62"/>
      <c r="HH52" s="62"/>
      <c r="HI52" s="62"/>
      <c r="HJ52" s="62"/>
      <c r="HK52" s="62"/>
      <c r="HM52" s="280"/>
      <c r="HN52" s="280"/>
      <c r="HO52" s="280"/>
      <c r="HP52" s="280"/>
      <c r="HQ52" s="280"/>
      <c r="HR52" s="280"/>
      <c r="HS52" s="280"/>
      <c r="HT52" s="10"/>
      <c r="HU52" s="10"/>
      <c r="HV52" s="62"/>
      <c r="HW52" s="62"/>
      <c r="HX52" s="62"/>
      <c r="HY52" s="62"/>
      <c r="HZ52" s="62"/>
      <c r="IA52" s="62"/>
      <c r="IB52" s="62"/>
    </row>
    <row r="53" spans="2:236" s="84" customFormat="1" ht="12">
      <c r="B53" s="175"/>
      <c r="C53" s="175"/>
      <c r="D53" s="189"/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DQ53" s="62"/>
      <c r="DR53" s="62"/>
      <c r="DV53" s="62"/>
      <c r="ED53" s="260"/>
      <c r="EF53" s="10"/>
      <c r="EG53" s="201"/>
      <c r="EH53" s="62"/>
      <c r="EI53" s="62"/>
      <c r="EJ53" s="62"/>
      <c r="EM53" s="10"/>
      <c r="EN53" s="62"/>
      <c r="EV53" s="302"/>
      <c r="EW53" s="62"/>
      <c r="FA53" s="62"/>
      <c r="FM53" s="302"/>
      <c r="GE53" s="289"/>
      <c r="GF53" s="289"/>
      <c r="GG53" s="289"/>
      <c r="GH53" s="289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28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M53" s="280"/>
      <c r="HN53" s="280"/>
      <c r="HO53" s="280"/>
      <c r="HP53" s="280"/>
      <c r="HQ53" s="280"/>
      <c r="HR53" s="280"/>
      <c r="HS53" s="280"/>
      <c r="HT53" s="62"/>
      <c r="HU53" s="62"/>
      <c r="HV53" s="62"/>
      <c r="HW53" s="62"/>
      <c r="HX53" s="62"/>
      <c r="HY53" s="62"/>
      <c r="HZ53" s="62"/>
      <c r="IA53" s="62"/>
      <c r="IB53" s="62"/>
    </row>
    <row r="54" spans="1:236" s="84" customFormat="1" ht="11.25" customHeight="1">
      <c r="A54" s="231" t="s">
        <v>255</v>
      </c>
      <c r="B54" s="175"/>
      <c r="C54" s="175"/>
      <c r="D54" s="190" t="s">
        <v>81</v>
      </c>
      <c r="E54" s="175"/>
      <c r="F54" s="213"/>
      <c r="G54" s="10"/>
      <c r="H54" s="10"/>
      <c r="I54" s="10"/>
      <c r="J54" s="10"/>
      <c r="K54" s="6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3"/>
      <c r="Y54" s="10"/>
      <c r="Z54" s="10"/>
      <c r="AA54" s="10"/>
      <c r="AB54" s="10"/>
      <c r="AC54" s="203"/>
      <c r="AD54" s="10"/>
      <c r="AE54" s="10"/>
      <c r="AF54" s="10"/>
      <c r="AG54" s="203"/>
      <c r="AH54" s="203"/>
      <c r="AI54" s="10"/>
      <c r="AJ54" s="10"/>
      <c r="AK54" s="10"/>
      <c r="AL54" s="62"/>
      <c r="AM54" s="10"/>
      <c r="AN54" s="10"/>
      <c r="AO54" s="10"/>
      <c r="AP54" s="213"/>
      <c r="AQ54" s="10"/>
      <c r="AR54" s="10"/>
      <c r="AS54" s="10"/>
      <c r="AT54" s="10"/>
      <c r="AU54" s="10"/>
      <c r="AV54" s="201"/>
      <c r="AW54" s="201"/>
      <c r="AX54" s="201"/>
      <c r="AY54" s="201"/>
      <c r="AZ54" s="201"/>
      <c r="BA54" s="201"/>
      <c r="BB54" s="201"/>
      <c r="BC54" s="201"/>
      <c r="BD54" s="10"/>
      <c r="BE54" s="201"/>
      <c r="BF54" s="10"/>
      <c r="BG54" s="10"/>
      <c r="BH54" s="256"/>
      <c r="BZ54" s="260"/>
      <c r="CS54" s="260"/>
      <c r="DL54" s="260"/>
      <c r="ED54" s="260"/>
      <c r="EF54" s="10"/>
      <c r="EG54" s="201"/>
      <c r="EH54" s="62"/>
      <c r="EM54" s="10"/>
      <c r="EV54" s="302"/>
      <c r="EW54" s="62"/>
      <c r="FA54" s="62"/>
      <c r="FM54" s="302"/>
      <c r="GE54" s="289"/>
      <c r="GF54" s="289"/>
      <c r="GG54" s="289"/>
      <c r="GH54" s="289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28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M54" s="280"/>
      <c r="HN54" s="280"/>
      <c r="HO54" s="280"/>
      <c r="HP54" s="280"/>
      <c r="HQ54" s="280"/>
      <c r="HR54" s="280"/>
      <c r="HS54" s="280"/>
      <c r="HT54" s="62"/>
      <c r="HU54" s="62"/>
      <c r="HV54" s="62"/>
      <c r="HW54" s="62"/>
      <c r="HX54" s="62"/>
      <c r="HY54" s="62"/>
      <c r="HZ54" s="62"/>
      <c r="IA54" s="62"/>
      <c r="IB54" s="62"/>
    </row>
    <row r="55" spans="1:236" s="84" customFormat="1" ht="12" customHeight="1">
      <c r="A55" s="63" t="s">
        <v>256</v>
      </c>
      <c r="B55" s="176" t="s">
        <v>219</v>
      </c>
      <c r="C55" s="176" t="s">
        <v>219</v>
      </c>
      <c r="D55" s="63" t="s">
        <v>193</v>
      </c>
      <c r="E55" s="176" t="s">
        <v>31</v>
      </c>
      <c r="F55" s="213">
        <v>28202.2</v>
      </c>
      <c r="G55" s="10">
        <v>6373.1</v>
      </c>
      <c r="H55" s="10">
        <v>0</v>
      </c>
      <c r="I55" s="10">
        <v>2520.6</v>
      </c>
      <c r="J55" s="10">
        <v>19308.5</v>
      </c>
      <c r="K55" s="61">
        <v>2429.6</v>
      </c>
      <c r="L55" s="10">
        <v>3239.9</v>
      </c>
      <c r="M55" s="10">
        <v>703.6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2520.6</v>
      </c>
      <c r="T55" s="10">
        <v>5893.8</v>
      </c>
      <c r="U55" s="10">
        <v>8862.2</v>
      </c>
      <c r="V55" s="10">
        <v>4552.5</v>
      </c>
      <c r="W55" s="10"/>
      <c r="X55" s="213">
        <v>18287.1</v>
      </c>
      <c r="Y55" s="10">
        <v>3058.8</v>
      </c>
      <c r="Z55" s="10">
        <v>228</v>
      </c>
      <c r="AA55" s="10">
        <v>1249.4</v>
      </c>
      <c r="AB55" s="10">
        <v>13750.9</v>
      </c>
      <c r="AC55" s="203">
        <v>1712.8</v>
      </c>
      <c r="AD55" s="10">
        <v>973.8</v>
      </c>
      <c r="AE55" s="10">
        <v>372.2</v>
      </c>
      <c r="AF55" s="10">
        <v>224.1</v>
      </c>
      <c r="AG55" s="203">
        <v>3.9</v>
      </c>
      <c r="AH55" s="203">
        <v>0</v>
      </c>
      <c r="AI55" s="10">
        <v>0</v>
      </c>
      <c r="AJ55" s="10">
        <v>0</v>
      </c>
      <c r="AK55" s="10">
        <v>1249.4</v>
      </c>
      <c r="AL55" s="62">
        <v>4178.4</v>
      </c>
      <c r="AM55" s="10">
        <v>5706.3</v>
      </c>
      <c r="AN55" s="10">
        <v>3866.2</v>
      </c>
      <c r="AO55" s="10"/>
      <c r="AP55" s="213">
        <v>19781.1</v>
      </c>
      <c r="AQ55" s="10">
        <v>1751.1</v>
      </c>
      <c r="AR55" s="10">
        <v>140.5</v>
      </c>
      <c r="AS55" s="10">
        <v>2821.5</v>
      </c>
      <c r="AT55" s="10">
        <v>15068</v>
      </c>
      <c r="AU55" s="10">
        <v>1245</v>
      </c>
      <c r="AV55" s="201">
        <v>375.8</v>
      </c>
      <c r="AW55" s="201">
        <v>130.3</v>
      </c>
      <c r="AX55" s="10">
        <v>63.5</v>
      </c>
      <c r="AY55" s="10">
        <v>63.5</v>
      </c>
      <c r="AZ55" s="201">
        <v>13.5</v>
      </c>
      <c r="BA55" s="201">
        <v>13.5</v>
      </c>
      <c r="BB55" s="201">
        <v>13.5</v>
      </c>
      <c r="BC55" s="201">
        <v>2794.5</v>
      </c>
      <c r="BD55" s="10">
        <v>4734.9</v>
      </c>
      <c r="BE55" s="201">
        <v>7226.6</v>
      </c>
      <c r="BF55" s="10">
        <v>3106.5</v>
      </c>
      <c r="BG55" s="10"/>
      <c r="BH55" s="256">
        <v>22920.1</v>
      </c>
      <c r="BI55" s="84">
        <v>2877.3</v>
      </c>
      <c r="BJ55" s="84">
        <v>219.7</v>
      </c>
      <c r="BK55" s="84">
        <v>2937.9</v>
      </c>
      <c r="BL55" s="84">
        <v>16885.2</v>
      </c>
      <c r="BM55" s="84">
        <v>805.9</v>
      </c>
      <c r="BN55" s="84">
        <v>1654.9</v>
      </c>
      <c r="BO55" s="84">
        <v>416.5</v>
      </c>
      <c r="BP55" s="84">
        <v>133.5</v>
      </c>
      <c r="BQ55" s="84">
        <v>55.6</v>
      </c>
      <c r="BR55" s="84">
        <v>30.6</v>
      </c>
      <c r="BS55" s="84">
        <v>30.6</v>
      </c>
      <c r="BT55" s="84">
        <v>30.5</v>
      </c>
      <c r="BU55" s="84">
        <v>2876.8</v>
      </c>
      <c r="BV55" s="84">
        <v>6830.7</v>
      </c>
      <c r="BW55" s="84">
        <v>5683.4</v>
      </c>
      <c r="BX55" s="84">
        <v>4371.1</v>
      </c>
      <c r="BZ55" s="260">
        <v>26393.3</v>
      </c>
      <c r="CA55" s="84">
        <v>6382.2</v>
      </c>
      <c r="CB55" s="84">
        <v>1190.5</v>
      </c>
      <c r="CC55" s="84">
        <v>3551.2</v>
      </c>
      <c r="CD55" s="84">
        <v>15084.5</v>
      </c>
      <c r="CE55" s="84">
        <v>2102.5</v>
      </c>
      <c r="CF55" s="84">
        <v>2002</v>
      </c>
      <c r="CG55" s="84">
        <v>2323.9</v>
      </c>
      <c r="CH55" s="84">
        <v>892.7</v>
      </c>
      <c r="CI55" s="84">
        <v>215.6</v>
      </c>
      <c r="CJ55" s="84">
        <v>128.4</v>
      </c>
      <c r="CK55" s="84">
        <v>15.4</v>
      </c>
      <c r="CL55" s="84">
        <v>15.4</v>
      </c>
      <c r="CM55" s="84">
        <v>3566.6</v>
      </c>
      <c r="CN55" s="84">
        <v>5686.8</v>
      </c>
      <c r="CO55" s="84">
        <v>6018.6</v>
      </c>
      <c r="CP55" s="84">
        <v>3425.4</v>
      </c>
      <c r="CS55" s="260">
        <v>18650.3</v>
      </c>
      <c r="CT55" s="84">
        <v>2883.9</v>
      </c>
      <c r="CU55" s="84">
        <v>67.4</v>
      </c>
      <c r="CV55" s="84">
        <v>1862.4</v>
      </c>
      <c r="CW55" s="84">
        <v>13836.6</v>
      </c>
      <c r="CX55" s="84">
        <v>1392</v>
      </c>
      <c r="CY55" s="84">
        <v>536.9</v>
      </c>
      <c r="CZ55" s="84">
        <v>955</v>
      </c>
      <c r="DA55" s="62">
        <v>48.7</v>
      </c>
      <c r="DB55" s="84">
        <v>18.7</v>
      </c>
      <c r="DC55" s="84">
        <v>0</v>
      </c>
      <c r="DD55" s="84">
        <v>0</v>
      </c>
      <c r="DE55" s="84">
        <v>0</v>
      </c>
      <c r="DF55" s="84">
        <v>1862.4</v>
      </c>
      <c r="DG55" s="84">
        <v>5987.2</v>
      </c>
      <c r="DH55" s="84">
        <v>6110.3</v>
      </c>
      <c r="DI55" s="84">
        <v>1739.1</v>
      </c>
      <c r="DJ55" s="84">
        <v>18650.3</v>
      </c>
      <c r="DL55" s="260">
        <v>19023.3</v>
      </c>
      <c r="DM55" s="84">
        <v>2516.1</v>
      </c>
      <c r="DN55" s="84">
        <v>0</v>
      </c>
      <c r="DO55" s="84">
        <v>2311.3</v>
      </c>
      <c r="DP55" s="84">
        <v>14195.9</v>
      </c>
      <c r="DQ55" s="84">
        <v>610.6</v>
      </c>
      <c r="DR55" s="84">
        <v>1099</v>
      </c>
      <c r="DS55" s="84">
        <v>806.5</v>
      </c>
      <c r="DT55" s="62">
        <v>0</v>
      </c>
      <c r="DU55" s="62">
        <v>0</v>
      </c>
      <c r="DV55" s="62">
        <v>0</v>
      </c>
      <c r="DW55" s="62">
        <v>0</v>
      </c>
      <c r="DX55" s="184">
        <v>0</v>
      </c>
      <c r="DY55" s="84">
        <v>2311.3</v>
      </c>
      <c r="DZ55" s="84">
        <v>5451.2</v>
      </c>
      <c r="EA55" s="84">
        <v>4667.7</v>
      </c>
      <c r="EB55" s="62">
        <v>4077</v>
      </c>
      <c r="EC55" s="62"/>
      <c r="ED55" s="260">
        <v>13619.8</v>
      </c>
      <c r="EE55" s="84">
        <v>3383.4</v>
      </c>
      <c r="EF55" s="10">
        <v>294.6</v>
      </c>
      <c r="EG55" s="10">
        <v>1776.4</v>
      </c>
      <c r="EH55" s="10">
        <v>8165.4</v>
      </c>
      <c r="EI55" s="84">
        <v>1509.2</v>
      </c>
      <c r="EJ55" s="62">
        <v>516.1</v>
      </c>
      <c r="EK55" s="84">
        <v>1358.1</v>
      </c>
      <c r="EL55" s="84">
        <v>294.6</v>
      </c>
      <c r="EM55" s="10" t="s">
        <v>350</v>
      </c>
      <c r="EN55" s="10" t="s">
        <v>350</v>
      </c>
      <c r="EO55" s="10" t="s">
        <v>350</v>
      </c>
      <c r="EP55" s="10" t="s">
        <v>350</v>
      </c>
      <c r="EQ55" s="10">
        <v>1776.4</v>
      </c>
      <c r="ER55" s="10">
        <v>3646.8</v>
      </c>
      <c r="ES55" s="10">
        <v>2941.5</v>
      </c>
      <c r="ET55" s="10">
        <v>1577.1</v>
      </c>
      <c r="EU55" s="10"/>
      <c r="EV55" s="302">
        <v>16600.4</v>
      </c>
      <c r="EW55" s="62">
        <v>1272.2</v>
      </c>
      <c r="EX55" s="84">
        <v>44.9</v>
      </c>
      <c r="EY55" s="84">
        <v>3069.3</v>
      </c>
      <c r="EZ55" s="84">
        <v>12135.3</v>
      </c>
      <c r="FA55" s="62">
        <v>616.2</v>
      </c>
      <c r="FB55" s="84">
        <v>102</v>
      </c>
      <c r="FC55" s="84">
        <v>554</v>
      </c>
      <c r="FD55" s="84">
        <v>44.9</v>
      </c>
      <c r="FE55" s="201" t="s">
        <v>350</v>
      </c>
      <c r="FF55" s="201" t="s">
        <v>350</v>
      </c>
      <c r="FG55" s="201" t="s">
        <v>350</v>
      </c>
      <c r="FH55" s="201" t="s">
        <v>350</v>
      </c>
      <c r="FI55" s="201">
        <v>3069.3</v>
      </c>
      <c r="FJ55" s="84">
        <v>4869.6</v>
      </c>
      <c r="FK55" s="84">
        <v>4180.2</v>
      </c>
      <c r="FL55" s="84">
        <v>3085.5</v>
      </c>
      <c r="FM55" s="302"/>
      <c r="FN55" s="280">
        <v>1398.5</v>
      </c>
      <c r="FO55" s="280">
        <v>22.5</v>
      </c>
      <c r="FP55" s="280">
        <v>2526.3</v>
      </c>
      <c r="FQ55" s="280">
        <v>11950.1</v>
      </c>
      <c r="FR55" s="84">
        <v>493.8</v>
      </c>
      <c r="FS55" s="84">
        <v>397.5</v>
      </c>
      <c r="FT55" s="84">
        <v>507.2</v>
      </c>
      <c r="FU55" s="84">
        <v>7.3</v>
      </c>
      <c r="FV55" s="84">
        <v>7.5</v>
      </c>
      <c r="FW55" s="84">
        <v>7.7</v>
      </c>
      <c r="FX55" s="84">
        <v>7.9</v>
      </c>
      <c r="FY55" s="84">
        <v>8.2</v>
      </c>
      <c r="FZ55" s="84">
        <v>2510.2</v>
      </c>
      <c r="GA55" s="84">
        <v>4613.3</v>
      </c>
      <c r="GB55" s="84">
        <v>3458.2</v>
      </c>
      <c r="GC55" s="84">
        <v>3878.6</v>
      </c>
      <c r="GE55" s="290">
        <v>3292.6</v>
      </c>
      <c r="GF55" s="290">
        <v>221.1</v>
      </c>
      <c r="GG55" s="290">
        <v>1834.8</v>
      </c>
      <c r="GH55" s="290">
        <v>12090.3</v>
      </c>
      <c r="GI55" s="62">
        <v>1517</v>
      </c>
      <c r="GJ55" s="62">
        <v>1003.7</v>
      </c>
      <c r="GK55" s="62">
        <v>771.9</v>
      </c>
      <c r="GL55" s="62">
        <v>210.4</v>
      </c>
      <c r="GM55" s="62">
        <v>10.7</v>
      </c>
      <c r="GN55" s="62">
        <v>0</v>
      </c>
      <c r="GO55" s="62">
        <v>0</v>
      </c>
      <c r="GP55" s="62">
        <v>0</v>
      </c>
      <c r="GQ55" s="62">
        <v>1834.8</v>
      </c>
      <c r="GR55" s="62">
        <v>4760.9</v>
      </c>
      <c r="GS55" s="62">
        <v>4013.2</v>
      </c>
      <c r="GT55" s="62">
        <v>3316.2</v>
      </c>
      <c r="GU55" s="282"/>
      <c r="GV55" s="280">
        <v>2222.2</v>
      </c>
      <c r="GW55" s="280">
        <v>1101.5</v>
      </c>
      <c r="GX55" s="280">
        <v>1570.3</v>
      </c>
      <c r="GY55" s="280">
        <v>11989.4</v>
      </c>
      <c r="GZ55" s="62">
        <v>603.3</v>
      </c>
      <c r="HA55" s="62">
        <v>821.2</v>
      </c>
      <c r="HB55" s="62">
        <v>797.7</v>
      </c>
      <c r="HC55" s="62">
        <v>0</v>
      </c>
      <c r="HD55" s="6">
        <v>741.5</v>
      </c>
      <c r="HE55" s="6">
        <v>360</v>
      </c>
      <c r="HF55" s="6">
        <v>0</v>
      </c>
      <c r="HG55" s="6">
        <v>0</v>
      </c>
      <c r="HH55" s="6">
        <v>1570.3</v>
      </c>
      <c r="HI55" s="6">
        <v>4484.7</v>
      </c>
      <c r="HJ55" s="6">
        <v>4066.3</v>
      </c>
      <c r="HK55" s="6">
        <v>3438.4</v>
      </c>
      <c r="HM55" s="280">
        <v>3013.8</v>
      </c>
      <c r="HN55" s="280">
        <f t="shared" si="0"/>
        <v>982.2</v>
      </c>
      <c r="HO55" s="280">
        <f t="shared" si="1"/>
        <v>1830.1</v>
      </c>
      <c r="HP55" s="280">
        <f t="shared" si="2"/>
        <v>13204.2</v>
      </c>
      <c r="HQ55" s="280">
        <v>1788.3</v>
      </c>
      <c r="HR55" s="280">
        <v>478.2</v>
      </c>
      <c r="HS55" s="280">
        <v>747.3</v>
      </c>
      <c r="HT55" s="62">
        <v>442.2</v>
      </c>
      <c r="HU55" s="6">
        <v>471</v>
      </c>
      <c r="HV55" s="6">
        <v>69</v>
      </c>
      <c r="HW55" s="6">
        <v>0</v>
      </c>
      <c r="HX55" s="6"/>
      <c r="HY55" s="6">
        <v>1830.1</v>
      </c>
      <c r="HZ55" s="6">
        <v>4652</v>
      </c>
      <c r="IA55" s="6">
        <v>5355.7</v>
      </c>
      <c r="IB55" s="6">
        <v>3196.5</v>
      </c>
    </row>
    <row r="56" spans="1:236" s="84" customFormat="1" ht="24.75" customHeight="1">
      <c r="A56" s="189" t="s">
        <v>257</v>
      </c>
      <c r="B56" s="176" t="s">
        <v>219</v>
      </c>
      <c r="C56" s="176" t="s">
        <v>219</v>
      </c>
      <c r="D56" s="189" t="s">
        <v>143</v>
      </c>
      <c r="E56" s="175" t="s">
        <v>31</v>
      </c>
      <c r="F56" s="213">
        <v>522.8</v>
      </c>
      <c r="G56" s="10">
        <v>193.1</v>
      </c>
      <c r="H56" s="10">
        <v>149.5</v>
      </c>
      <c r="I56" s="10">
        <v>79.4</v>
      </c>
      <c r="J56" s="10">
        <v>100.8</v>
      </c>
      <c r="K56" s="60">
        <v>52.2</v>
      </c>
      <c r="L56" s="10">
        <v>93.1</v>
      </c>
      <c r="M56" s="10">
        <v>47.8</v>
      </c>
      <c r="N56" s="10">
        <v>96.5</v>
      </c>
      <c r="O56" s="10">
        <v>26.5</v>
      </c>
      <c r="P56" s="10">
        <v>26.5</v>
      </c>
      <c r="Q56" s="10">
        <v>26.5</v>
      </c>
      <c r="R56" s="10">
        <v>26.5</v>
      </c>
      <c r="S56" s="10">
        <v>26.4</v>
      </c>
      <c r="T56" s="10">
        <v>48</v>
      </c>
      <c r="U56" s="10">
        <v>26.4</v>
      </c>
      <c r="V56" s="10">
        <v>26.4</v>
      </c>
      <c r="W56" s="10"/>
      <c r="X56" s="213">
        <v>725</v>
      </c>
      <c r="Y56" s="10">
        <v>282.1</v>
      </c>
      <c r="Z56" s="10">
        <v>48</v>
      </c>
      <c r="AA56" s="10">
        <v>0</v>
      </c>
      <c r="AB56" s="10">
        <v>394.9</v>
      </c>
      <c r="AC56" s="203">
        <v>78.6</v>
      </c>
      <c r="AD56" s="10">
        <v>78.6</v>
      </c>
      <c r="AE56" s="10">
        <v>124.9</v>
      </c>
      <c r="AF56" s="10">
        <v>22.9</v>
      </c>
      <c r="AG56" s="203">
        <v>25.1</v>
      </c>
      <c r="AH56" s="203">
        <v>0</v>
      </c>
      <c r="AI56" s="10">
        <v>0</v>
      </c>
      <c r="AJ56" s="10">
        <v>0</v>
      </c>
      <c r="AK56" s="10">
        <v>0</v>
      </c>
      <c r="AL56" s="62">
        <v>0</v>
      </c>
      <c r="AM56" s="10">
        <v>50</v>
      </c>
      <c r="AN56" s="10">
        <v>344.9</v>
      </c>
      <c r="AO56" s="10"/>
      <c r="AP56" s="213">
        <v>917.2</v>
      </c>
      <c r="AQ56" s="10">
        <v>76.1</v>
      </c>
      <c r="AR56" s="10">
        <v>29.9</v>
      </c>
      <c r="AS56" s="10">
        <v>133.6</v>
      </c>
      <c r="AT56" s="10">
        <v>677.6</v>
      </c>
      <c r="AU56" s="10">
        <v>2.6</v>
      </c>
      <c r="AV56" s="201">
        <v>23.9</v>
      </c>
      <c r="AW56" s="10">
        <v>49.6</v>
      </c>
      <c r="AX56" s="201">
        <v>24.7</v>
      </c>
      <c r="AY56" s="10">
        <v>2.6</v>
      </c>
      <c r="AZ56" s="201">
        <v>2.6</v>
      </c>
      <c r="BA56" s="201">
        <v>2.6</v>
      </c>
      <c r="BB56" s="201">
        <v>2.6</v>
      </c>
      <c r="BC56" s="201">
        <v>128.4</v>
      </c>
      <c r="BD56" s="10">
        <v>2.6</v>
      </c>
      <c r="BE56" s="201">
        <v>286.6</v>
      </c>
      <c r="BF56" s="10">
        <v>388.4</v>
      </c>
      <c r="BG56" s="10"/>
      <c r="BH56" s="256">
        <v>198.7</v>
      </c>
      <c r="BI56" s="84">
        <v>0</v>
      </c>
      <c r="BJ56" s="84">
        <v>0</v>
      </c>
      <c r="BK56" s="84">
        <v>104.8</v>
      </c>
      <c r="BL56" s="84">
        <v>93.9</v>
      </c>
      <c r="BT56" s="84">
        <v>52.4</v>
      </c>
      <c r="BU56" s="84">
        <v>52.4</v>
      </c>
      <c r="BV56" s="84">
        <v>0</v>
      </c>
      <c r="BW56" s="84">
        <v>60.4</v>
      </c>
      <c r="BX56" s="84">
        <v>33.5</v>
      </c>
      <c r="BZ56" s="260">
        <v>630.8</v>
      </c>
      <c r="CA56" s="84">
        <v>1</v>
      </c>
      <c r="CB56" s="84">
        <v>7</v>
      </c>
      <c r="CC56" s="84">
        <v>12</v>
      </c>
      <c r="CD56" s="84">
        <v>40.5</v>
      </c>
      <c r="CE56" s="84">
        <v>47.5</v>
      </c>
      <c r="CF56" s="84">
        <v>47.5</v>
      </c>
      <c r="CG56" s="84">
        <v>48.5</v>
      </c>
      <c r="CH56" s="84">
        <v>50.5</v>
      </c>
      <c r="CI56" s="84">
        <v>47.5</v>
      </c>
      <c r="CJ56" s="84">
        <v>51.5</v>
      </c>
      <c r="CK56" s="84">
        <v>51.5</v>
      </c>
      <c r="CL56" s="84">
        <v>51.5</v>
      </c>
      <c r="CM56" s="84">
        <v>51.5</v>
      </c>
      <c r="CN56" s="84">
        <v>88.1</v>
      </c>
      <c r="CO56" s="84">
        <v>47.6</v>
      </c>
      <c r="CP56" s="84">
        <v>47.6</v>
      </c>
      <c r="CS56" s="260">
        <v>217.8</v>
      </c>
      <c r="CT56" s="84">
        <v>18.6</v>
      </c>
      <c r="CU56" s="84">
        <v>0</v>
      </c>
      <c r="CV56" s="84">
        <v>0</v>
      </c>
      <c r="CW56" s="84">
        <v>199.2</v>
      </c>
      <c r="CX56" s="84">
        <v>9.3</v>
      </c>
      <c r="CY56" s="84">
        <v>9.3</v>
      </c>
      <c r="CZ56" s="62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40.8</v>
      </c>
      <c r="DH56" s="84">
        <v>90.6</v>
      </c>
      <c r="DI56" s="84">
        <v>67.8</v>
      </c>
      <c r="DJ56" s="84">
        <v>217.8</v>
      </c>
      <c r="DL56" s="260">
        <v>171.2</v>
      </c>
      <c r="DM56" s="84">
        <v>0</v>
      </c>
      <c r="DN56" s="84">
        <v>0</v>
      </c>
      <c r="DO56" s="84">
        <v>0</v>
      </c>
      <c r="DP56" s="84">
        <v>171.2</v>
      </c>
      <c r="DQ56" s="201">
        <v>0</v>
      </c>
      <c r="DR56" s="201">
        <v>0</v>
      </c>
      <c r="DS56" s="201">
        <v>0</v>
      </c>
      <c r="DT56" s="201">
        <v>0</v>
      </c>
      <c r="DU56" s="201">
        <v>0</v>
      </c>
      <c r="DV56" s="201">
        <v>0</v>
      </c>
      <c r="DW56" s="201">
        <v>0</v>
      </c>
      <c r="DX56" s="201">
        <v>0</v>
      </c>
      <c r="DY56" s="201">
        <v>0</v>
      </c>
      <c r="DZ56" s="84">
        <v>100.5</v>
      </c>
      <c r="EA56" s="84">
        <v>70.7</v>
      </c>
      <c r="EB56" s="201">
        <v>0</v>
      </c>
      <c r="EC56" s="201"/>
      <c r="ED56" s="260">
        <v>288.4</v>
      </c>
      <c r="EE56" s="10"/>
      <c r="EF56" s="62">
        <v>24.3</v>
      </c>
      <c r="EG56" s="10">
        <v>166.2</v>
      </c>
      <c r="EH56" s="62">
        <v>97.9</v>
      </c>
      <c r="EI56" s="10">
        <v>0</v>
      </c>
      <c r="EJ56" s="201">
        <v>0</v>
      </c>
      <c r="EK56" s="201">
        <v>0</v>
      </c>
      <c r="EL56" s="84">
        <v>0</v>
      </c>
      <c r="EM56" s="10">
        <v>10.5</v>
      </c>
      <c r="EN56" s="10">
        <v>13.8</v>
      </c>
      <c r="EO56" s="10">
        <v>16.2</v>
      </c>
      <c r="EP56" s="10">
        <v>150</v>
      </c>
      <c r="EQ56" s="10">
        <v>28.9</v>
      </c>
      <c r="ER56" s="84">
        <v>32.5</v>
      </c>
      <c r="ES56" s="84">
        <v>32.8</v>
      </c>
      <c r="ET56" s="84">
        <v>32.6</v>
      </c>
      <c r="EV56" s="302">
        <v>367</v>
      </c>
      <c r="EW56" s="10" t="s">
        <v>350</v>
      </c>
      <c r="EX56" s="10" t="s">
        <v>350</v>
      </c>
      <c r="EY56" s="84">
        <v>30.2</v>
      </c>
      <c r="EZ56" s="84">
        <v>230.6</v>
      </c>
      <c r="FA56" s="10" t="s">
        <v>350</v>
      </c>
      <c r="FB56" s="10" t="s">
        <v>350</v>
      </c>
      <c r="FC56" s="10" t="s">
        <v>350</v>
      </c>
      <c r="FD56" s="10" t="s">
        <v>350</v>
      </c>
      <c r="FE56" s="10" t="s">
        <v>350</v>
      </c>
      <c r="FF56" s="10" t="s">
        <v>350</v>
      </c>
      <c r="FG56" s="201">
        <v>10.8</v>
      </c>
      <c r="FH56" s="201">
        <v>9.7</v>
      </c>
      <c r="FI56" s="10">
        <v>9.7</v>
      </c>
      <c r="FJ56" s="84">
        <v>219.5</v>
      </c>
      <c r="FK56" s="84">
        <v>10</v>
      </c>
      <c r="FL56" s="84">
        <v>1.1</v>
      </c>
      <c r="FM56" s="302"/>
      <c r="FN56" s="280"/>
      <c r="FO56" s="280"/>
      <c r="FP56" s="280"/>
      <c r="FQ56" s="280"/>
      <c r="FR56" s="10" t="s">
        <v>350</v>
      </c>
      <c r="FS56" s="10" t="s">
        <v>350</v>
      </c>
      <c r="FT56" s="10" t="s">
        <v>350</v>
      </c>
      <c r="FU56" s="10" t="s">
        <v>350</v>
      </c>
      <c r="GE56" s="289"/>
      <c r="GF56" s="289"/>
      <c r="GG56" s="289"/>
      <c r="GH56" s="289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282"/>
      <c r="GZ56" s="62">
        <v>0</v>
      </c>
      <c r="HA56" s="62">
        <v>0</v>
      </c>
      <c r="HB56" s="62">
        <v>0</v>
      </c>
      <c r="HC56" s="62">
        <v>22</v>
      </c>
      <c r="HD56" s="62">
        <v>22</v>
      </c>
      <c r="HE56" s="6">
        <v>22</v>
      </c>
      <c r="HF56" s="6">
        <v>22.3</v>
      </c>
      <c r="HG56" s="6">
        <v>22.3</v>
      </c>
      <c r="HH56" s="6">
        <v>22.3</v>
      </c>
      <c r="HI56" s="6">
        <v>297.9</v>
      </c>
      <c r="HJ56" s="6">
        <v>0</v>
      </c>
      <c r="HK56" s="6">
        <v>0</v>
      </c>
      <c r="HM56" s="280"/>
      <c r="HN56" s="280">
        <f t="shared" si="0"/>
        <v>0</v>
      </c>
      <c r="HO56" s="280">
        <f t="shared" si="1"/>
        <v>0</v>
      </c>
      <c r="HP56" s="280">
        <f t="shared" si="2"/>
        <v>15.9</v>
      </c>
      <c r="HQ56" s="280">
        <v>0</v>
      </c>
      <c r="HR56" s="280">
        <v>0</v>
      </c>
      <c r="HS56" s="280">
        <v>0</v>
      </c>
      <c r="HT56" s="62">
        <v>0</v>
      </c>
      <c r="HU56" s="62">
        <v>0</v>
      </c>
      <c r="HV56" s="6">
        <v>0</v>
      </c>
      <c r="HW56" s="6">
        <v>0</v>
      </c>
      <c r="HX56" s="6">
        <v>0</v>
      </c>
      <c r="HY56" s="6">
        <v>0</v>
      </c>
      <c r="HZ56" s="6">
        <v>5.3</v>
      </c>
      <c r="IA56" s="6">
        <v>5.3</v>
      </c>
      <c r="IB56" s="6">
        <v>5.3</v>
      </c>
    </row>
    <row r="57" spans="1:236" s="84" customFormat="1" ht="12.75" customHeight="1">
      <c r="A57" s="189" t="s">
        <v>258</v>
      </c>
      <c r="B57" s="175" t="s">
        <v>259</v>
      </c>
      <c r="C57" s="175" t="s">
        <v>259</v>
      </c>
      <c r="D57" s="189" t="s">
        <v>39</v>
      </c>
      <c r="E57" s="177" t="s">
        <v>130</v>
      </c>
      <c r="F57" s="317">
        <v>1888.9</v>
      </c>
      <c r="G57" s="10">
        <v>400.3</v>
      </c>
      <c r="H57" s="10">
        <v>531.1</v>
      </c>
      <c r="I57" s="10">
        <v>522.5</v>
      </c>
      <c r="J57" s="10">
        <v>435</v>
      </c>
      <c r="K57" s="61">
        <v>90.3</v>
      </c>
      <c r="L57" s="10">
        <v>130.4</v>
      </c>
      <c r="M57" s="10">
        <v>179.6</v>
      </c>
      <c r="N57" s="10">
        <v>233.9</v>
      </c>
      <c r="O57" s="10">
        <v>180.3</v>
      </c>
      <c r="P57" s="10">
        <v>116.9</v>
      </c>
      <c r="Q57" s="10">
        <v>184</v>
      </c>
      <c r="R57" s="10">
        <v>175</v>
      </c>
      <c r="S57" s="10">
        <v>163.5</v>
      </c>
      <c r="T57" s="10">
        <v>163.9</v>
      </c>
      <c r="U57" s="10">
        <v>154.8</v>
      </c>
      <c r="V57" s="10">
        <v>116.3</v>
      </c>
      <c r="W57" s="10"/>
      <c r="X57" s="317">
        <v>1413.6</v>
      </c>
      <c r="Y57" s="10">
        <v>487.4</v>
      </c>
      <c r="Z57" s="10">
        <v>341.1</v>
      </c>
      <c r="AA57" s="10">
        <v>296.1</v>
      </c>
      <c r="AB57" s="10">
        <v>289</v>
      </c>
      <c r="AC57" s="203">
        <v>185</v>
      </c>
      <c r="AD57" s="10">
        <v>134.1</v>
      </c>
      <c r="AE57" s="10">
        <v>168.3</v>
      </c>
      <c r="AF57" s="10">
        <v>139.5</v>
      </c>
      <c r="AG57" s="203">
        <v>91.3</v>
      </c>
      <c r="AH57" s="203">
        <v>110.3</v>
      </c>
      <c r="AI57" s="10">
        <v>113</v>
      </c>
      <c r="AJ57" s="10">
        <v>90.3</v>
      </c>
      <c r="AK57" s="10">
        <v>92.8</v>
      </c>
      <c r="AL57" s="62">
        <v>103.3</v>
      </c>
      <c r="AM57" s="10">
        <v>119</v>
      </c>
      <c r="AN57" s="10">
        <v>66.7</v>
      </c>
      <c r="AO57" s="10"/>
      <c r="AP57" s="317">
        <v>985.7</v>
      </c>
      <c r="AQ57" s="10">
        <v>335.9</v>
      </c>
      <c r="AR57" s="10">
        <v>193.8</v>
      </c>
      <c r="AS57" s="10">
        <v>214.3</v>
      </c>
      <c r="AT57" s="10">
        <v>241.7</v>
      </c>
      <c r="AU57" s="10">
        <v>101.8</v>
      </c>
      <c r="AV57" s="201">
        <v>113.9</v>
      </c>
      <c r="AW57" s="201">
        <v>120.2</v>
      </c>
      <c r="AX57" s="201">
        <v>111</v>
      </c>
      <c r="AY57" s="201">
        <v>41.3</v>
      </c>
      <c r="AZ57" s="201">
        <v>41.5</v>
      </c>
      <c r="BA57" s="10">
        <v>66.6</v>
      </c>
      <c r="BB57" s="201">
        <v>73.2</v>
      </c>
      <c r="BC57" s="201">
        <v>74.5</v>
      </c>
      <c r="BD57" s="10">
        <v>86</v>
      </c>
      <c r="BE57" s="201">
        <v>69.1</v>
      </c>
      <c r="BF57" s="10">
        <v>86.6</v>
      </c>
      <c r="BG57" s="10"/>
      <c r="BH57" s="195">
        <v>727.9</v>
      </c>
      <c r="BI57" s="84">
        <v>227</v>
      </c>
      <c r="BJ57" s="84">
        <v>220.1</v>
      </c>
      <c r="BK57" s="84">
        <v>172.1</v>
      </c>
      <c r="BL57" s="84">
        <v>108.6</v>
      </c>
      <c r="BM57" s="84">
        <v>72.5</v>
      </c>
      <c r="BN57" s="84">
        <v>75</v>
      </c>
      <c r="BO57" s="126">
        <v>79.5</v>
      </c>
      <c r="BP57" s="126">
        <v>82</v>
      </c>
      <c r="BQ57" s="84">
        <v>73.1</v>
      </c>
      <c r="BR57" s="84">
        <v>65</v>
      </c>
      <c r="BS57" s="84">
        <v>60.2</v>
      </c>
      <c r="BT57" s="84">
        <v>63.4</v>
      </c>
      <c r="BU57" s="84">
        <v>48.5</v>
      </c>
      <c r="BV57" s="84">
        <v>35.1</v>
      </c>
      <c r="BW57" s="84">
        <v>19.2</v>
      </c>
      <c r="BX57" s="84">
        <v>54.3</v>
      </c>
      <c r="BZ57" s="83">
        <v>704.5</v>
      </c>
      <c r="CA57" s="84">
        <v>168.1</v>
      </c>
      <c r="CB57" s="84">
        <v>199.6</v>
      </c>
      <c r="CC57" s="84">
        <v>107.1</v>
      </c>
      <c r="CD57" s="84">
        <v>239.8</v>
      </c>
      <c r="CE57" s="84">
        <v>19.6</v>
      </c>
      <c r="CF57" s="84">
        <v>77.7</v>
      </c>
      <c r="CG57" s="84">
        <v>68.4</v>
      </c>
      <c r="CH57" s="84">
        <v>72.6</v>
      </c>
      <c r="CI57" s="84">
        <v>79.9</v>
      </c>
      <c r="CJ57" s="84">
        <v>44.7</v>
      </c>
      <c r="CK57" s="84">
        <v>21.8</v>
      </c>
      <c r="CL57" s="84">
        <v>35.4</v>
      </c>
      <c r="CM57" s="84">
        <v>47.3</v>
      </c>
      <c r="CN57" s="84">
        <v>131.7</v>
      </c>
      <c r="CO57" s="84">
        <v>93</v>
      </c>
      <c r="CP57" s="84">
        <v>12.4</v>
      </c>
      <c r="CS57" s="83">
        <v>337.2</v>
      </c>
      <c r="CT57" s="84">
        <v>174.6</v>
      </c>
      <c r="CU57" s="84">
        <v>122.9</v>
      </c>
      <c r="CV57" s="84">
        <v>24.4</v>
      </c>
      <c r="CW57" s="84">
        <v>15.3</v>
      </c>
      <c r="CX57" s="84">
        <v>86.6</v>
      </c>
      <c r="CY57" s="84">
        <v>59.4</v>
      </c>
      <c r="CZ57" s="84">
        <v>28.6</v>
      </c>
      <c r="DA57" s="84">
        <v>47</v>
      </c>
      <c r="DB57" s="84">
        <v>46</v>
      </c>
      <c r="DC57" s="84">
        <v>29.9</v>
      </c>
      <c r="DD57" s="84">
        <v>21.2</v>
      </c>
      <c r="DE57" s="84">
        <v>0</v>
      </c>
      <c r="DF57" s="84">
        <v>3.2</v>
      </c>
      <c r="DG57" s="84">
        <v>1.4</v>
      </c>
      <c r="DH57" s="84">
        <v>7.7</v>
      </c>
      <c r="DI57" s="84">
        <v>6.2</v>
      </c>
      <c r="DJ57" s="84">
        <v>337.2</v>
      </c>
      <c r="DL57" s="83">
        <v>23.6</v>
      </c>
      <c r="DM57" s="84">
        <v>5.4</v>
      </c>
      <c r="DN57" s="84">
        <v>18</v>
      </c>
      <c r="DO57" s="84">
        <v>0.2</v>
      </c>
      <c r="DP57" s="84">
        <v>0</v>
      </c>
      <c r="DQ57" s="201">
        <v>0</v>
      </c>
      <c r="DR57" s="84">
        <v>2.3</v>
      </c>
      <c r="DS57" s="84">
        <v>3.1</v>
      </c>
      <c r="DT57" s="84">
        <v>17.9</v>
      </c>
      <c r="DU57" s="62">
        <v>0</v>
      </c>
      <c r="DV57" s="84">
        <v>0.1</v>
      </c>
      <c r="DW57" s="84">
        <v>0.1</v>
      </c>
      <c r="DX57" s="84">
        <v>0.1</v>
      </c>
      <c r="DY57" s="62">
        <v>0</v>
      </c>
      <c r="DZ57" s="184">
        <v>0</v>
      </c>
      <c r="EA57" s="62">
        <v>0</v>
      </c>
      <c r="EB57" s="201">
        <v>0</v>
      </c>
      <c r="EC57" s="201"/>
      <c r="ED57" s="83">
        <v>0.1</v>
      </c>
      <c r="EE57" s="203" t="s">
        <v>350</v>
      </c>
      <c r="EF57" s="10" t="s">
        <v>350</v>
      </c>
      <c r="EG57" s="201" t="s">
        <v>350</v>
      </c>
      <c r="EH57" s="201" t="s">
        <v>350</v>
      </c>
      <c r="EI57" s="201">
        <v>0</v>
      </c>
      <c r="EJ57" s="84">
        <v>0</v>
      </c>
      <c r="EK57" s="84">
        <v>0</v>
      </c>
      <c r="EL57" s="84">
        <v>0</v>
      </c>
      <c r="EM57" s="10" t="s">
        <v>350</v>
      </c>
      <c r="EN57" s="10" t="s">
        <v>350</v>
      </c>
      <c r="EO57" s="10" t="s">
        <v>350</v>
      </c>
      <c r="EP57" s="10" t="s">
        <v>350</v>
      </c>
      <c r="EQ57" s="10" t="s">
        <v>350</v>
      </c>
      <c r="ER57" s="10" t="s">
        <v>350</v>
      </c>
      <c r="ES57" s="10" t="s">
        <v>350</v>
      </c>
      <c r="ET57" s="10" t="s">
        <v>350</v>
      </c>
      <c r="EU57" s="10"/>
      <c r="EV57" s="315"/>
      <c r="EW57" s="10" t="s">
        <v>350</v>
      </c>
      <c r="EX57" s="10" t="s">
        <v>350</v>
      </c>
      <c r="EY57" s="10" t="s">
        <v>350</v>
      </c>
      <c r="EZ57" s="10" t="s">
        <v>350</v>
      </c>
      <c r="FA57" s="10" t="s">
        <v>350</v>
      </c>
      <c r="FB57" s="10" t="s">
        <v>350</v>
      </c>
      <c r="FC57" s="10" t="s">
        <v>350</v>
      </c>
      <c r="FD57" s="10" t="s">
        <v>350</v>
      </c>
      <c r="FE57" s="10" t="s">
        <v>350</v>
      </c>
      <c r="FF57" s="10" t="s">
        <v>350</v>
      </c>
      <c r="FG57" s="10" t="s">
        <v>350</v>
      </c>
      <c r="FH57" s="10" t="s">
        <v>350</v>
      </c>
      <c r="FI57" s="10" t="s">
        <v>350</v>
      </c>
      <c r="FJ57" s="10" t="s">
        <v>350</v>
      </c>
      <c r="FK57" s="10" t="s">
        <v>350</v>
      </c>
      <c r="FL57" s="10" t="s">
        <v>350</v>
      </c>
      <c r="FM57" s="315"/>
      <c r="FR57" s="10" t="s">
        <v>350</v>
      </c>
      <c r="FS57" s="10" t="s">
        <v>350</v>
      </c>
      <c r="FT57" s="10" t="s">
        <v>350</v>
      </c>
      <c r="FU57" s="10" t="s">
        <v>350</v>
      </c>
      <c r="FV57" s="84">
        <v>119.7</v>
      </c>
      <c r="FW57" s="84">
        <v>120.7</v>
      </c>
      <c r="FX57" s="84">
        <v>104.7</v>
      </c>
      <c r="FY57" s="84">
        <v>34.5</v>
      </c>
      <c r="FZ57" s="84">
        <v>41.2</v>
      </c>
      <c r="GA57" s="84">
        <v>97.9</v>
      </c>
      <c r="GB57" s="84">
        <v>83.2</v>
      </c>
      <c r="GC57" s="84">
        <v>105.2</v>
      </c>
      <c r="GE57" s="290">
        <v>179.2</v>
      </c>
      <c r="GF57" s="290">
        <v>507.7</v>
      </c>
      <c r="GG57" s="290">
        <v>2185.2</v>
      </c>
      <c r="GH57" s="290">
        <v>6166.9</v>
      </c>
      <c r="GI57" s="62">
        <v>39.8</v>
      </c>
      <c r="GJ57" s="62">
        <v>55</v>
      </c>
      <c r="GK57" s="62">
        <v>84.4</v>
      </c>
      <c r="GL57" s="62">
        <v>138.8</v>
      </c>
      <c r="GM57" s="62">
        <v>180.5</v>
      </c>
      <c r="GN57" s="62">
        <v>188.4</v>
      </c>
      <c r="GO57" s="62">
        <v>191.2</v>
      </c>
      <c r="GP57" s="62">
        <v>924.8</v>
      </c>
      <c r="GQ57" s="62">
        <v>1069.2</v>
      </c>
      <c r="GR57" s="62">
        <v>2255.5</v>
      </c>
      <c r="GS57" s="62">
        <v>2224.4</v>
      </c>
      <c r="GT57" s="62">
        <v>1687</v>
      </c>
      <c r="GU57" s="282"/>
      <c r="GV57" s="280">
        <v>5961.6</v>
      </c>
      <c r="GW57" s="280">
        <v>7551.8</v>
      </c>
      <c r="GX57" s="280">
        <v>14198.1</v>
      </c>
      <c r="GY57" s="280">
        <v>11056.9</v>
      </c>
      <c r="GZ57" s="62">
        <v>1899</v>
      </c>
      <c r="HA57" s="62">
        <v>1601.3</v>
      </c>
      <c r="HB57" s="62">
        <v>2461.3</v>
      </c>
      <c r="HC57" s="62">
        <v>1628</v>
      </c>
      <c r="HD57" s="6">
        <v>2982.4</v>
      </c>
      <c r="HE57" s="6">
        <v>2941.4</v>
      </c>
      <c r="HF57" s="6">
        <v>4221.8</v>
      </c>
      <c r="HG57" s="6">
        <v>4317.9</v>
      </c>
      <c r="HH57" s="6">
        <v>5658.4</v>
      </c>
      <c r="HI57" s="6">
        <v>3503.6</v>
      </c>
      <c r="HJ57" s="6">
        <v>5640.6</v>
      </c>
      <c r="HK57" s="6">
        <v>1912.7</v>
      </c>
      <c r="HM57" s="280">
        <v>5568.7</v>
      </c>
      <c r="HN57" s="280">
        <f t="shared" si="0"/>
        <v>325.6</v>
      </c>
      <c r="HO57" s="280">
        <f t="shared" si="1"/>
        <v>406.6</v>
      </c>
      <c r="HP57" s="280">
        <f t="shared" si="2"/>
        <v>4245.7</v>
      </c>
      <c r="HQ57" s="280">
        <v>2036.8</v>
      </c>
      <c r="HR57" s="280">
        <v>2933.9</v>
      </c>
      <c r="HS57" s="280">
        <v>598</v>
      </c>
      <c r="HT57" s="62">
        <v>0</v>
      </c>
      <c r="HU57" s="6">
        <v>86.9</v>
      </c>
      <c r="HV57" s="6">
        <v>238.7</v>
      </c>
      <c r="HW57" s="6">
        <v>89.8</v>
      </c>
      <c r="HX57" s="6">
        <v>85</v>
      </c>
      <c r="HY57" s="6">
        <v>231.8</v>
      </c>
      <c r="HZ57" s="6">
        <v>94.1</v>
      </c>
      <c r="IA57" s="6">
        <v>1545.4</v>
      </c>
      <c r="IB57" s="6">
        <v>2606.2</v>
      </c>
    </row>
    <row r="58" spans="1:236" s="84" customFormat="1" ht="13.5">
      <c r="A58" s="189" t="s">
        <v>260</v>
      </c>
      <c r="B58" s="175" t="s">
        <v>259</v>
      </c>
      <c r="C58" s="175" t="s">
        <v>259</v>
      </c>
      <c r="D58" s="189" t="s">
        <v>40</v>
      </c>
      <c r="E58" s="177" t="s">
        <v>130</v>
      </c>
      <c r="F58" s="317">
        <v>491.1</v>
      </c>
      <c r="G58" s="10">
        <v>53.3</v>
      </c>
      <c r="H58" s="10">
        <v>195.2</v>
      </c>
      <c r="I58" s="10">
        <v>148</v>
      </c>
      <c r="J58" s="10">
        <v>94.6</v>
      </c>
      <c r="K58" s="61">
        <v>0</v>
      </c>
      <c r="L58" s="10">
        <v>0</v>
      </c>
      <c r="M58" s="10">
        <v>53.3</v>
      </c>
      <c r="N58" s="10">
        <v>75.4</v>
      </c>
      <c r="O58" s="10">
        <v>60.9</v>
      </c>
      <c r="P58" s="10">
        <v>58.9</v>
      </c>
      <c r="Q58" s="10">
        <v>76.7</v>
      </c>
      <c r="R58" s="10">
        <v>53.5</v>
      </c>
      <c r="S58" s="10">
        <v>17.8</v>
      </c>
      <c r="T58" s="10">
        <v>35.4</v>
      </c>
      <c r="U58" s="10">
        <v>29.7</v>
      </c>
      <c r="V58" s="10">
        <v>29.5</v>
      </c>
      <c r="W58" s="10"/>
      <c r="X58" s="317">
        <v>112.2</v>
      </c>
      <c r="Y58" s="10">
        <v>112.2</v>
      </c>
      <c r="Z58" s="10">
        <v>0</v>
      </c>
      <c r="AA58" s="10">
        <v>0</v>
      </c>
      <c r="AB58" s="10">
        <v>0</v>
      </c>
      <c r="AC58" s="203">
        <v>29.7</v>
      </c>
      <c r="AD58" s="10">
        <v>30.2</v>
      </c>
      <c r="AE58" s="10">
        <v>52.3</v>
      </c>
      <c r="AF58" s="10">
        <v>0</v>
      </c>
      <c r="AG58" s="203">
        <v>0</v>
      </c>
      <c r="AH58" s="203">
        <v>0</v>
      </c>
      <c r="AI58" s="10">
        <v>0</v>
      </c>
      <c r="AJ58" s="10">
        <v>0</v>
      </c>
      <c r="AK58" s="10">
        <v>0</v>
      </c>
      <c r="AL58" s="62">
        <v>0</v>
      </c>
      <c r="AM58" s="10">
        <v>0</v>
      </c>
      <c r="AN58" s="10">
        <v>0</v>
      </c>
      <c r="AO58" s="10"/>
      <c r="AP58" s="317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195"/>
      <c r="BJ58" s="84">
        <v>0</v>
      </c>
      <c r="BK58" s="84">
        <v>0</v>
      </c>
      <c r="BL58" s="84">
        <v>0</v>
      </c>
      <c r="BM58" s="84">
        <v>0</v>
      </c>
      <c r="CS58" s="83">
        <v>0</v>
      </c>
      <c r="CT58" s="84">
        <v>0</v>
      </c>
      <c r="CW58" s="84">
        <v>0</v>
      </c>
      <c r="DJ58" s="84">
        <v>0</v>
      </c>
      <c r="DL58" s="83" t="e">
        <v>#VALUE!</v>
      </c>
      <c r="DM58" s="84" t="e">
        <v>#VALUE!</v>
      </c>
      <c r="DN58" s="84" t="e">
        <v>#VALUE!</v>
      </c>
      <c r="DO58" s="84" t="e">
        <v>#VALUE!</v>
      </c>
      <c r="DP58" s="84">
        <v>0</v>
      </c>
      <c r="DQ58" s="201" t="s">
        <v>350</v>
      </c>
      <c r="DR58" s="201" t="s">
        <v>350</v>
      </c>
      <c r="DS58" s="201" t="s">
        <v>350</v>
      </c>
      <c r="DT58" s="201" t="s">
        <v>350</v>
      </c>
      <c r="DU58" s="201" t="s">
        <v>350</v>
      </c>
      <c r="DV58" s="201" t="s">
        <v>350</v>
      </c>
      <c r="DW58" s="269" t="s">
        <v>350</v>
      </c>
      <c r="DX58" s="269" t="s">
        <v>350</v>
      </c>
      <c r="DY58" s="269" t="s">
        <v>350</v>
      </c>
      <c r="EB58" s="201"/>
      <c r="EC58" s="201"/>
      <c r="ED58" s="83"/>
      <c r="EE58" s="203" t="s">
        <v>350</v>
      </c>
      <c r="EF58" s="10" t="s">
        <v>350</v>
      </c>
      <c r="EG58" s="201" t="s">
        <v>350</v>
      </c>
      <c r="EH58" s="62">
        <v>0</v>
      </c>
      <c r="EI58" s="201"/>
      <c r="EJ58" s="201"/>
      <c r="EK58" s="201"/>
      <c r="EM58" s="10" t="s">
        <v>350</v>
      </c>
      <c r="EN58" s="201"/>
      <c r="EO58" s="269"/>
      <c r="EP58" s="269"/>
      <c r="EQ58" s="269"/>
      <c r="EV58" s="315"/>
      <c r="EW58" s="10" t="s">
        <v>350</v>
      </c>
      <c r="EX58" s="10" t="s">
        <v>350</v>
      </c>
      <c r="EY58" s="10" t="s">
        <v>350</v>
      </c>
      <c r="EZ58" s="84">
        <v>0</v>
      </c>
      <c r="FA58" s="62"/>
      <c r="FM58" s="315"/>
      <c r="GE58" s="289"/>
      <c r="GF58" s="289"/>
      <c r="GG58" s="289"/>
      <c r="GH58" s="289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282"/>
      <c r="GZ58" s="62">
        <v>1899</v>
      </c>
      <c r="HA58" s="62">
        <v>1601.2</v>
      </c>
      <c r="HB58" s="62">
        <v>2460.3</v>
      </c>
      <c r="HC58" s="62">
        <v>1628</v>
      </c>
      <c r="HD58" s="6">
        <v>2982.4</v>
      </c>
      <c r="HE58" s="6">
        <v>2941.4</v>
      </c>
      <c r="HF58" s="6">
        <v>4221.8</v>
      </c>
      <c r="HG58" s="6">
        <v>4317.9</v>
      </c>
      <c r="HH58" s="6">
        <v>5657.9</v>
      </c>
      <c r="HI58" s="6">
        <v>3503.6</v>
      </c>
      <c r="HJ58" s="6">
        <v>5640.6</v>
      </c>
      <c r="HK58" s="6">
        <v>1912.6</v>
      </c>
      <c r="HM58" s="280">
        <v>568.1</v>
      </c>
      <c r="HN58" s="280">
        <f t="shared" si="0"/>
        <v>325.6</v>
      </c>
      <c r="HO58" s="280">
        <f t="shared" si="1"/>
        <v>406.6</v>
      </c>
      <c r="HP58" s="280">
        <f t="shared" si="2"/>
        <v>305.7</v>
      </c>
      <c r="HQ58" s="280">
        <v>202.9</v>
      </c>
      <c r="HR58" s="280">
        <v>205.8</v>
      </c>
      <c r="HS58" s="280">
        <v>159.4</v>
      </c>
      <c r="HT58" s="62">
        <v>0</v>
      </c>
      <c r="HU58" s="6">
        <v>86.9</v>
      </c>
      <c r="HV58" s="6">
        <v>238.7</v>
      </c>
      <c r="HW58" s="6">
        <v>89.8</v>
      </c>
      <c r="HX58" s="6">
        <v>85</v>
      </c>
      <c r="HY58" s="6">
        <v>231.8</v>
      </c>
      <c r="HZ58" s="6">
        <v>94.1</v>
      </c>
      <c r="IA58" s="6">
        <v>92.8</v>
      </c>
      <c r="IB58" s="6">
        <v>118.8</v>
      </c>
    </row>
    <row r="59" spans="1:236" s="84" customFormat="1" ht="14.25" customHeight="1">
      <c r="A59" s="189" t="s">
        <v>261</v>
      </c>
      <c r="B59" s="175" t="s">
        <v>259</v>
      </c>
      <c r="C59" s="175" t="s">
        <v>259</v>
      </c>
      <c r="D59" s="189" t="s">
        <v>194</v>
      </c>
      <c r="E59" s="177" t="s">
        <v>130</v>
      </c>
      <c r="F59" s="213">
        <v>217.1</v>
      </c>
      <c r="G59" s="10">
        <v>37.2</v>
      </c>
      <c r="H59" s="10">
        <v>71.5</v>
      </c>
      <c r="I59" s="10">
        <v>71.5</v>
      </c>
      <c r="J59" s="10">
        <v>37.3</v>
      </c>
      <c r="K59" s="60">
        <v>7.8</v>
      </c>
      <c r="L59" s="10">
        <v>9.1</v>
      </c>
      <c r="M59" s="10">
        <v>20.3</v>
      </c>
      <c r="N59" s="10">
        <v>21.2</v>
      </c>
      <c r="O59" s="10">
        <v>25.8</v>
      </c>
      <c r="P59" s="10">
        <v>24.5</v>
      </c>
      <c r="Q59" s="10">
        <v>22.9</v>
      </c>
      <c r="R59" s="10">
        <v>24.3</v>
      </c>
      <c r="S59" s="10">
        <v>24.3</v>
      </c>
      <c r="T59" s="10">
        <v>20.3</v>
      </c>
      <c r="U59" s="10">
        <v>17</v>
      </c>
      <c r="V59" s="10">
        <v>0</v>
      </c>
      <c r="W59" s="10"/>
      <c r="X59" s="213">
        <v>168.3</v>
      </c>
      <c r="Y59" s="10">
        <v>0</v>
      </c>
      <c r="Z59" s="10">
        <v>28.5</v>
      </c>
      <c r="AA59" s="10">
        <v>72.9</v>
      </c>
      <c r="AB59" s="10">
        <v>66.9</v>
      </c>
      <c r="AC59" s="203">
        <v>0</v>
      </c>
      <c r="AD59" s="10">
        <v>0</v>
      </c>
      <c r="AE59" s="10">
        <v>0</v>
      </c>
      <c r="AF59" s="10">
        <v>3.3</v>
      </c>
      <c r="AG59" s="203">
        <v>9.7</v>
      </c>
      <c r="AH59" s="203">
        <v>15.5</v>
      </c>
      <c r="AI59" s="10">
        <v>18.5</v>
      </c>
      <c r="AJ59" s="10">
        <v>26.6</v>
      </c>
      <c r="AK59" s="10">
        <v>27.8</v>
      </c>
      <c r="AL59" s="62">
        <v>28.8</v>
      </c>
      <c r="AM59" s="10">
        <v>22</v>
      </c>
      <c r="AN59" s="10">
        <v>16.1</v>
      </c>
      <c r="AO59" s="10"/>
      <c r="AP59" s="213">
        <v>72.3</v>
      </c>
      <c r="AQ59" s="10">
        <v>62</v>
      </c>
      <c r="AR59" s="10">
        <v>10.3</v>
      </c>
      <c r="AS59" s="10">
        <v>0</v>
      </c>
      <c r="AT59" s="10">
        <v>0</v>
      </c>
      <c r="AU59" s="10">
        <v>20.2</v>
      </c>
      <c r="AV59" s="201">
        <v>20.9</v>
      </c>
      <c r="AW59" s="201">
        <v>20.9</v>
      </c>
      <c r="AX59" s="201">
        <v>10.3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10">
        <v>0</v>
      </c>
      <c r="BE59" s="201">
        <v>0</v>
      </c>
      <c r="BF59" s="10">
        <v>0</v>
      </c>
      <c r="BG59" s="10"/>
      <c r="BH59" s="256">
        <v>52.4</v>
      </c>
      <c r="BJ59" s="84">
        <v>18.7</v>
      </c>
      <c r="BK59" s="84">
        <v>24.9</v>
      </c>
      <c r="BL59" s="84">
        <v>8.8</v>
      </c>
      <c r="BM59" s="84">
        <v>0</v>
      </c>
      <c r="BQ59" s="84">
        <v>7.2</v>
      </c>
      <c r="BR59" s="84">
        <v>11.5</v>
      </c>
      <c r="BS59" s="84">
        <v>20</v>
      </c>
      <c r="BT59" s="84">
        <v>0.6</v>
      </c>
      <c r="BU59" s="84">
        <v>4.3</v>
      </c>
      <c r="BV59" s="84">
        <v>6.7</v>
      </c>
      <c r="BW59" s="84">
        <v>2</v>
      </c>
      <c r="BX59" s="84">
        <v>0.1</v>
      </c>
      <c r="BZ59" s="260">
        <v>22</v>
      </c>
      <c r="CM59" s="84">
        <v>13.8</v>
      </c>
      <c r="CN59" s="84">
        <v>8.2</v>
      </c>
      <c r="CS59" s="260">
        <v>14.9</v>
      </c>
      <c r="CT59" s="84">
        <v>0</v>
      </c>
      <c r="CV59" s="84">
        <v>3.2</v>
      </c>
      <c r="CW59" s="84">
        <v>11.7</v>
      </c>
      <c r="DF59" s="84">
        <v>3.2</v>
      </c>
      <c r="DG59" s="84">
        <v>1.4</v>
      </c>
      <c r="DH59" s="84">
        <v>4.1</v>
      </c>
      <c r="DI59" s="84">
        <v>6.2</v>
      </c>
      <c r="DJ59" s="84">
        <v>14.9</v>
      </c>
      <c r="DL59" s="260" t="e">
        <v>#VALUE!</v>
      </c>
      <c r="DM59" s="84" t="e">
        <v>#VALUE!</v>
      </c>
      <c r="DN59" s="84">
        <v>17.9</v>
      </c>
      <c r="DO59" s="84" t="e">
        <v>#VALUE!</v>
      </c>
      <c r="DP59" s="84">
        <v>0</v>
      </c>
      <c r="DQ59" s="201" t="s">
        <v>350</v>
      </c>
      <c r="DR59" s="84">
        <v>2.3</v>
      </c>
      <c r="DS59" s="84">
        <v>3.1</v>
      </c>
      <c r="DT59" s="84">
        <v>17.9</v>
      </c>
      <c r="DU59" s="62">
        <v>0</v>
      </c>
      <c r="DV59" s="62">
        <v>0</v>
      </c>
      <c r="DW59" s="62">
        <v>0</v>
      </c>
      <c r="DX59" s="84">
        <v>0</v>
      </c>
      <c r="DY59" s="84" t="s">
        <v>350</v>
      </c>
      <c r="EB59" s="201"/>
      <c r="EC59" s="201"/>
      <c r="ED59" s="260"/>
      <c r="EE59" s="203" t="s">
        <v>350</v>
      </c>
      <c r="EF59" s="10" t="s">
        <v>350</v>
      </c>
      <c r="EG59" s="201" t="s">
        <v>350</v>
      </c>
      <c r="EH59" s="62">
        <v>0</v>
      </c>
      <c r="EI59" s="201"/>
      <c r="EL59" s="84">
        <v>0</v>
      </c>
      <c r="EM59" s="10" t="s">
        <v>350</v>
      </c>
      <c r="EN59" s="62"/>
      <c r="EO59" s="62"/>
      <c r="EP59" s="62"/>
      <c r="EV59" s="302"/>
      <c r="EW59" s="10" t="s">
        <v>350</v>
      </c>
      <c r="EX59" s="10" t="s">
        <v>350</v>
      </c>
      <c r="EY59" s="10" t="s">
        <v>350</v>
      </c>
      <c r="EZ59" s="84">
        <v>0</v>
      </c>
      <c r="FA59" s="62"/>
      <c r="FM59" s="302"/>
      <c r="GE59" s="289"/>
      <c r="GF59" s="289"/>
      <c r="GG59" s="289"/>
      <c r="GH59" s="289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28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M59" s="280"/>
      <c r="HN59" s="280"/>
      <c r="HO59" s="280"/>
      <c r="HP59" s="280"/>
      <c r="HQ59" s="280"/>
      <c r="HR59" s="280"/>
      <c r="HS59" s="280"/>
      <c r="HT59" s="62"/>
      <c r="HU59" s="62"/>
      <c r="HV59" s="62"/>
      <c r="HW59" s="62"/>
      <c r="HX59" s="62"/>
      <c r="HY59" s="62"/>
      <c r="HZ59" s="62"/>
      <c r="IA59" s="62"/>
      <c r="IB59" s="62"/>
    </row>
    <row r="60" spans="1:236" s="84" customFormat="1" ht="24" customHeight="1">
      <c r="A60" s="189" t="s">
        <v>262</v>
      </c>
      <c r="B60" s="175" t="s">
        <v>259</v>
      </c>
      <c r="C60" s="175" t="s">
        <v>259</v>
      </c>
      <c r="D60" s="189" t="s">
        <v>195</v>
      </c>
      <c r="E60" s="177" t="s">
        <v>130</v>
      </c>
      <c r="F60" s="213">
        <v>1136.4</v>
      </c>
      <c r="G60" s="10">
        <v>305</v>
      </c>
      <c r="H60" s="10">
        <v>252</v>
      </c>
      <c r="I60" s="10">
        <v>290.7</v>
      </c>
      <c r="J60" s="10">
        <v>288.7</v>
      </c>
      <c r="K60" s="60">
        <v>83.5</v>
      </c>
      <c r="L60" s="10">
        <v>117.3</v>
      </c>
      <c r="M60" s="10">
        <v>104.2</v>
      </c>
      <c r="N60" s="10">
        <v>133.4</v>
      </c>
      <c r="O60" s="10">
        <v>89.7</v>
      </c>
      <c r="P60" s="10">
        <v>28.9</v>
      </c>
      <c r="Q60" s="10">
        <v>85.4</v>
      </c>
      <c r="R60" s="10">
        <v>92.5</v>
      </c>
      <c r="S60" s="10">
        <v>112.8</v>
      </c>
      <c r="T60" s="10">
        <v>102.8</v>
      </c>
      <c r="U60" s="10">
        <v>102.9</v>
      </c>
      <c r="V60" s="10">
        <v>83</v>
      </c>
      <c r="W60" s="10"/>
      <c r="X60" s="213">
        <v>1075.9</v>
      </c>
      <c r="Y60" s="10">
        <v>358.2</v>
      </c>
      <c r="Z60" s="10">
        <v>306</v>
      </c>
      <c r="AA60" s="10">
        <v>204</v>
      </c>
      <c r="AB60" s="10">
        <v>207.7</v>
      </c>
      <c r="AC60" s="203">
        <v>150.1</v>
      </c>
      <c r="AD60" s="10">
        <v>98</v>
      </c>
      <c r="AE60" s="10">
        <v>110.1</v>
      </c>
      <c r="AF60" s="10">
        <v>130.2</v>
      </c>
      <c r="AG60" s="203">
        <v>82.7</v>
      </c>
      <c r="AH60" s="203">
        <v>93.1</v>
      </c>
      <c r="AI60" s="10">
        <v>87.9</v>
      </c>
      <c r="AJ60" s="10">
        <v>53.7</v>
      </c>
      <c r="AK60" s="10">
        <v>62.4</v>
      </c>
      <c r="AL60" s="62">
        <v>67.6</v>
      </c>
      <c r="AM60" s="10">
        <v>95.1</v>
      </c>
      <c r="AN60" s="10">
        <v>45</v>
      </c>
      <c r="AO60" s="10"/>
      <c r="AP60" s="213">
        <v>857.3</v>
      </c>
      <c r="AQ60" s="10">
        <v>242.5</v>
      </c>
      <c r="AR60" s="10">
        <v>149.9</v>
      </c>
      <c r="AS60" s="10">
        <v>218.6</v>
      </c>
      <c r="AT60" s="10">
        <v>246.3</v>
      </c>
      <c r="AU60" s="10">
        <v>75.3</v>
      </c>
      <c r="AV60" s="10">
        <v>82</v>
      </c>
      <c r="AW60" s="201">
        <v>85.2</v>
      </c>
      <c r="AX60" s="10">
        <v>82</v>
      </c>
      <c r="AY60" s="10">
        <v>25</v>
      </c>
      <c r="AZ60" s="201">
        <v>42.9</v>
      </c>
      <c r="BA60" s="10">
        <v>68</v>
      </c>
      <c r="BB60" s="201">
        <v>74.6</v>
      </c>
      <c r="BC60" s="201">
        <v>76</v>
      </c>
      <c r="BD60" s="10">
        <v>87.5</v>
      </c>
      <c r="BE60" s="201">
        <v>70.6</v>
      </c>
      <c r="BF60" s="10">
        <v>88.2</v>
      </c>
      <c r="BG60" s="10"/>
      <c r="BH60" s="256">
        <v>675.5</v>
      </c>
      <c r="BI60" s="84">
        <v>227</v>
      </c>
      <c r="BJ60" s="84">
        <v>201.4</v>
      </c>
      <c r="BK60" s="84">
        <v>147.2</v>
      </c>
      <c r="BL60" s="84">
        <v>99.9</v>
      </c>
      <c r="BM60" s="84">
        <v>72.5</v>
      </c>
      <c r="BN60" s="84">
        <v>75</v>
      </c>
      <c r="BO60" s="84">
        <v>79.5</v>
      </c>
      <c r="BP60" s="84">
        <v>82</v>
      </c>
      <c r="BQ60" s="84">
        <v>65.9</v>
      </c>
      <c r="BR60" s="84">
        <v>53.5</v>
      </c>
      <c r="BS60" s="84">
        <v>54.6</v>
      </c>
      <c r="BT60" s="84">
        <v>48.4</v>
      </c>
      <c r="BU60" s="84">
        <v>44.2</v>
      </c>
      <c r="BV60" s="84">
        <v>28.4</v>
      </c>
      <c r="BW60" s="84">
        <v>17.2</v>
      </c>
      <c r="BX60" s="84">
        <v>54.3</v>
      </c>
      <c r="BZ60" s="260">
        <v>665.8</v>
      </c>
      <c r="CA60" s="84">
        <v>168.1</v>
      </c>
      <c r="CB60" s="84">
        <v>199.6</v>
      </c>
      <c r="CC60" s="84">
        <v>109.3</v>
      </c>
      <c r="CD60" s="84">
        <v>199.5</v>
      </c>
      <c r="CE60" s="84">
        <v>19.6</v>
      </c>
      <c r="CF60" s="84">
        <v>77.7</v>
      </c>
      <c r="CG60" s="84">
        <v>68.4</v>
      </c>
      <c r="CH60" s="84">
        <v>72.6</v>
      </c>
      <c r="CI60" s="84">
        <v>79.9</v>
      </c>
      <c r="CJ60" s="84">
        <v>44.7</v>
      </c>
      <c r="CK60" s="84">
        <v>21.8</v>
      </c>
      <c r="CL60" s="84">
        <v>23.8</v>
      </c>
      <c r="CM60" s="84">
        <v>61.1</v>
      </c>
      <c r="CN60" s="84">
        <v>94.2</v>
      </c>
      <c r="CO60" s="84">
        <v>91.4</v>
      </c>
      <c r="CP60" s="84">
        <v>10.6</v>
      </c>
      <c r="CS60" s="260">
        <v>318.7</v>
      </c>
      <c r="CT60" s="84">
        <v>174.6</v>
      </c>
      <c r="CU60" s="84">
        <v>122.9</v>
      </c>
      <c r="CV60" s="84">
        <v>21.2</v>
      </c>
      <c r="CW60" s="84">
        <v>0</v>
      </c>
      <c r="CX60" s="84">
        <v>86.6</v>
      </c>
      <c r="CY60" s="84">
        <v>59.4</v>
      </c>
      <c r="CZ60" s="84">
        <v>28.6</v>
      </c>
      <c r="DA60" s="84">
        <v>47</v>
      </c>
      <c r="DB60" s="84">
        <v>46</v>
      </c>
      <c r="DC60" s="84">
        <v>29.9</v>
      </c>
      <c r="DD60" s="84">
        <v>21.2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v>318.7</v>
      </c>
      <c r="DL60" s="260"/>
      <c r="DQ60" s="201"/>
      <c r="DR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60"/>
      <c r="EE60" s="203" t="s">
        <v>350</v>
      </c>
      <c r="EF60" s="10" t="s">
        <v>350</v>
      </c>
      <c r="EG60" s="201" t="s">
        <v>350</v>
      </c>
      <c r="EH60" s="201" t="s">
        <v>350</v>
      </c>
      <c r="EI60" s="201">
        <v>0</v>
      </c>
      <c r="EJ60" s="201">
        <v>0</v>
      </c>
      <c r="EK60" s="84">
        <v>0</v>
      </c>
      <c r="EL60" s="84">
        <v>0</v>
      </c>
      <c r="EM60" s="10" t="s">
        <v>350</v>
      </c>
      <c r="EN60" s="10" t="s">
        <v>350</v>
      </c>
      <c r="EO60" s="10" t="s">
        <v>350</v>
      </c>
      <c r="EP60" s="10" t="s">
        <v>350</v>
      </c>
      <c r="EQ60" s="10" t="s">
        <v>350</v>
      </c>
      <c r="ER60" s="10" t="s">
        <v>350</v>
      </c>
      <c r="ES60" s="10" t="s">
        <v>350</v>
      </c>
      <c r="ET60" s="10" t="s">
        <v>350</v>
      </c>
      <c r="EU60" s="10"/>
      <c r="EV60" s="302"/>
      <c r="EW60" s="10" t="s">
        <v>350</v>
      </c>
      <c r="EX60" s="10" t="s">
        <v>350</v>
      </c>
      <c r="EY60" s="10" t="s">
        <v>350</v>
      </c>
      <c r="EZ60" s="10" t="s">
        <v>350</v>
      </c>
      <c r="FA60" s="10" t="s">
        <v>350</v>
      </c>
      <c r="FB60" s="10" t="s">
        <v>350</v>
      </c>
      <c r="FC60" s="10" t="s">
        <v>350</v>
      </c>
      <c r="FD60" s="10" t="s">
        <v>350</v>
      </c>
      <c r="FE60" s="10" t="s">
        <v>350</v>
      </c>
      <c r="FF60" s="10" t="s">
        <v>350</v>
      </c>
      <c r="FG60" s="10" t="s">
        <v>350</v>
      </c>
      <c r="FH60" s="10" t="s">
        <v>350</v>
      </c>
      <c r="FI60" s="10" t="s">
        <v>350</v>
      </c>
      <c r="FJ60" s="10" t="s">
        <v>350</v>
      </c>
      <c r="FK60" s="10" t="s">
        <v>350</v>
      </c>
      <c r="FL60" s="10" t="s">
        <v>350</v>
      </c>
      <c r="FM60" s="302"/>
      <c r="FR60" s="10" t="s">
        <v>350</v>
      </c>
      <c r="FS60" s="10" t="s">
        <v>350</v>
      </c>
      <c r="FT60" s="10" t="s">
        <v>350</v>
      </c>
      <c r="FU60" s="10" t="s">
        <v>350</v>
      </c>
      <c r="GE60" s="289"/>
      <c r="GF60" s="289"/>
      <c r="GG60" s="289"/>
      <c r="GH60" s="289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28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M60" s="280"/>
      <c r="HN60" s="280"/>
      <c r="HO60" s="280"/>
      <c r="HP60" s="280"/>
      <c r="HQ60" s="280"/>
      <c r="HR60" s="280"/>
      <c r="HS60" s="280"/>
      <c r="HT60" s="62"/>
      <c r="HU60" s="62"/>
      <c r="HV60" s="62"/>
      <c r="HW60" s="62"/>
      <c r="HX60" s="62"/>
      <c r="HY60" s="62"/>
      <c r="HZ60" s="62"/>
      <c r="IA60" s="62"/>
      <c r="IB60" s="62"/>
    </row>
    <row r="61" spans="1:236" s="126" customFormat="1" ht="25.5" customHeight="1">
      <c r="A61" s="63" t="s">
        <v>263</v>
      </c>
      <c r="B61" s="175" t="s">
        <v>259</v>
      </c>
      <c r="C61" s="175" t="s">
        <v>259</v>
      </c>
      <c r="D61" s="63" t="s">
        <v>177</v>
      </c>
      <c r="E61" s="176" t="s">
        <v>131</v>
      </c>
      <c r="F61" s="225">
        <v>2004.1</v>
      </c>
      <c r="G61" s="203">
        <v>527.4</v>
      </c>
      <c r="H61" s="203">
        <v>462.6</v>
      </c>
      <c r="I61" s="203">
        <v>323.6</v>
      </c>
      <c r="J61" s="203">
        <v>690.5</v>
      </c>
      <c r="K61" s="61">
        <v>101.3</v>
      </c>
      <c r="L61" s="203">
        <v>79.9</v>
      </c>
      <c r="M61" s="203">
        <v>346.2</v>
      </c>
      <c r="N61" s="203">
        <v>217.8</v>
      </c>
      <c r="O61" s="203">
        <v>113.2</v>
      </c>
      <c r="P61" s="203">
        <v>131.6</v>
      </c>
      <c r="Q61" s="203">
        <v>147.9</v>
      </c>
      <c r="R61" s="203">
        <v>66.4</v>
      </c>
      <c r="S61" s="203">
        <v>109.3</v>
      </c>
      <c r="T61" s="203">
        <v>440</v>
      </c>
      <c r="U61" s="203">
        <v>152</v>
      </c>
      <c r="V61" s="203">
        <v>98.5</v>
      </c>
      <c r="W61" s="203"/>
      <c r="X61" s="225">
        <v>1680.1</v>
      </c>
      <c r="Y61" s="203">
        <v>92</v>
      </c>
      <c r="Z61" s="203">
        <v>158.9</v>
      </c>
      <c r="AA61" s="203">
        <v>537.4</v>
      </c>
      <c r="AB61" s="203">
        <v>891.8</v>
      </c>
      <c r="AC61" s="203">
        <v>55</v>
      </c>
      <c r="AD61" s="203">
        <v>18.5</v>
      </c>
      <c r="AE61" s="203">
        <v>18.5</v>
      </c>
      <c r="AF61" s="203">
        <v>53.4</v>
      </c>
      <c r="AG61" s="203">
        <v>52.4</v>
      </c>
      <c r="AH61" s="203">
        <v>53.1</v>
      </c>
      <c r="AI61" s="203">
        <v>254</v>
      </c>
      <c r="AJ61" s="203">
        <v>170.4</v>
      </c>
      <c r="AK61" s="203">
        <v>113</v>
      </c>
      <c r="AL61" s="74">
        <v>341.5</v>
      </c>
      <c r="AM61" s="203">
        <v>268.4</v>
      </c>
      <c r="AN61" s="203">
        <v>281.9</v>
      </c>
      <c r="AO61" s="203"/>
      <c r="AP61" s="225">
        <v>2503.9</v>
      </c>
      <c r="AQ61" s="203">
        <v>1130.3</v>
      </c>
      <c r="AR61" s="203">
        <v>301.7</v>
      </c>
      <c r="AS61" s="10">
        <v>231.1</v>
      </c>
      <c r="AT61" s="10">
        <v>840.8</v>
      </c>
      <c r="AU61" s="203">
        <v>341.7</v>
      </c>
      <c r="AV61" s="202">
        <v>366.1</v>
      </c>
      <c r="AW61" s="202">
        <v>422.5</v>
      </c>
      <c r="AX61" s="202">
        <v>235.8</v>
      </c>
      <c r="AY61" s="202">
        <v>32</v>
      </c>
      <c r="AZ61" s="202">
        <v>33.9</v>
      </c>
      <c r="BA61" s="202">
        <v>34.5</v>
      </c>
      <c r="BB61" s="203">
        <v>196.3</v>
      </c>
      <c r="BC61" s="202">
        <v>0.3</v>
      </c>
      <c r="BD61" s="203">
        <v>273.9</v>
      </c>
      <c r="BE61" s="202">
        <v>301.6</v>
      </c>
      <c r="BF61" s="203">
        <v>265.3</v>
      </c>
      <c r="BG61" s="203"/>
      <c r="BH61" s="256">
        <v>4724.2</v>
      </c>
      <c r="BI61" s="126">
        <v>1467</v>
      </c>
      <c r="BJ61" s="84">
        <v>1037.9</v>
      </c>
      <c r="BK61" s="126">
        <v>947.8</v>
      </c>
      <c r="BL61" s="126">
        <v>1271.5</v>
      </c>
      <c r="BM61" s="126">
        <v>465.8</v>
      </c>
      <c r="BN61" s="126">
        <v>481.6</v>
      </c>
      <c r="BO61" s="126">
        <v>519.6</v>
      </c>
      <c r="BP61" s="84">
        <v>319.3</v>
      </c>
      <c r="BQ61" s="84">
        <v>414</v>
      </c>
      <c r="BR61" s="84">
        <v>304.6</v>
      </c>
      <c r="BS61" s="84">
        <v>287.9</v>
      </c>
      <c r="BT61" s="126">
        <v>262.8</v>
      </c>
      <c r="BU61" s="84">
        <v>397.1</v>
      </c>
      <c r="BV61" s="84">
        <v>302.2</v>
      </c>
      <c r="BW61" s="84">
        <v>470.1</v>
      </c>
      <c r="BX61" s="84">
        <v>499.2</v>
      </c>
      <c r="BY61" s="84"/>
      <c r="BZ61" s="260">
        <v>3182.9</v>
      </c>
      <c r="CA61" s="84">
        <v>375.3</v>
      </c>
      <c r="CB61" s="84">
        <v>433.1</v>
      </c>
      <c r="CC61" s="84">
        <v>245.5</v>
      </c>
      <c r="CD61" s="84">
        <v>247.6</v>
      </c>
      <c r="CE61" s="84">
        <v>221.5</v>
      </c>
      <c r="CF61" s="84">
        <v>316.1</v>
      </c>
      <c r="CG61" s="126">
        <v>308.1</v>
      </c>
      <c r="CH61" s="126">
        <v>305.8</v>
      </c>
      <c r="CI61" s="126">
        <v>289.4</v>
      </c>
      <c r="CJ61" s="126">
        <v>308.3</v>
      </c>
      <c r="CK61" s="126">
        <v>306.7</v>
      </c>
      <c r="CL61" s="126">
        <v>228.8</v>
      </c>
      <c r="CM61" s="126">
        <v>180.4</v>
      </c>
      <c r="CN61" s="126">
        <v>225.8</v>
      </c>
      <c r="CO61" s="126">
        <v>295.7</v>
      </c>
      <c r="CP61" s="84">
        <v>196.3</v>
      </c>
      <c r="CQ61" s="84"/>
      <c r="CR61" s="84"/>
      <c r="CS61" s="260">
        <v>398.2</v>
      </c>
      <c r="CT61" s="84">
        <v>90.4</v>
      </c>
      <c r="CU61" s="84">
        <v>159.7</v>
      </c>
      <c r="CV61" s="84">
        <v>58.8</v>
      </c>
      <c r="CW61" s="84">
        <v>89.3</v>
      </c>
      <c r="CX61" s="126">
        <v>3.6</v>
      </c>
      <c r="CY61" s="126">
        <v>3.6</v>
      </c>
      <c r="CZ61" s="126">
        <v>83.2</v>
      </c>
      <c r="DA61" s="84">
        <v>119.4</v>
      </c>
      <c r="DB61" s="84">
        <v>15</v>
      </c>
      <c r="DC61" s="84">
        <v>25.3</v>
      </c>
      <c r="DD61" s="84">
        <v>30.6</v>
      </c>
      <c r="DE61" s="84">
        <v>5.6</v>
      </c>
      <c r="DF61" s="126">
        <v>22.6</v>
      </c>
      <c r="DG61" s="84">
        <v>29.5</v>
      </c>
      <c r="DH61" s="84">
        <v>20.4</v>
      </c>
      <c r="DI61" s="84">
        <v>39.4</v>
      </c>
      <c r="DJ61" s="84">
        <v>398.2</v>
      </c>
      <c r="DK61" s="84"/>
      <c r="DL61" s="260">
        <v>143.5</v>
      </c>
      <c r="DM61" s="84">
        <v>12.7</v>
      </c>
      <c r="DN61" s="84">
        <v>58</v>
      </c>
      <c r="DO61" s="84">
        <v>39.6</v>
      </c>
      <c r="DP61" s="84">
        <v>33.2</v>
      </c>
      <c r="DQ61" s="126">
        <v>4.1</v>
      </c>
      <c r="DR61" s="126">
        <v>4.5</v>
      </c>
      <c r="DS61" s="126">
        <v>4.1</v>
      </c>
      <c r="DT61" s="84">
        <v>9.2</v>
      </c>
      <c r="DU61" s="84">
        <v>22.1</v>
      </c>
      <c r="DV61" s="84">
        <v>26.7</v>
      </c>
      <c r="DW61" s="84">
        <v>28.8</v>
      </c>
      <c r="DX61" s="84">
        <v>7.4</v>
      </c>
      <c r="DY61" s="84">
        <v>3.4</v>
      </c>
      <c r="DZ61" s="126">
        <v>9.2</v>
      </c>
      <c r="EA61" s="126">
        <v>17.3</v>
      </c>
      <c r="EB61" s="84">
        <v>6.7</v>
      </c>
      <c r="EC61" s="84"/>
      <c r="ED61" s="260">
        <v>146.8</v>
      </c>
      <c r="EE61" s="84">
        <v>12.4</v>
      </c>
      <c r="EF61" s="84">
        <v>34.4</v>
      </c>
      <c r="EG61" s="84">
        <v>66.6</v>
      </c>
      <c r="EH61" s="62">
        <v>33.4</v>
      </c>
      <c r="EI61" s="126">
        <v>4.6</v>
      </c>
      <c r="EJ61" s="126">
        <v>3.8</v>
      </c>
      <c r="EK61" s="126">
        <v>4</v>
      </c>
      <c r="EL61" s="84">
        <v>4.5</v>
      </c>
      <c r="EM61" s="84">
        <v>7.3</v>
      </c>
      <c r="EN61" s="84">
        <v>22.6</v>
      </c>
      <c r="EO61" s="84">
        <v>27.8</v>
      </c>
      <c r="EP61" s="84">
        <v>26.9</v>
      </c>
      <c r="EQ61" s="84">
        <v>11.9</v>
      </c>
      <c r="ER61" s="126">
        <v>5.4</v>
      </c>
      <c r="ES61" s="126">
        <v>14.4</v>
      </c>
      <c r="ET61" s="126">
        <v>13.6</v>
      </c>
      <c r="EV61" s="302">
        <v>139.8</v>
      </c>
      <c r="EW61" s="62">
        <v>22.3</v>
      </c>
      <c r="EX61" s="84">
        <v>72.6</v>
      </c>
      <c r="EY61" s="84">
        <v>33</v>
      </c>
      <c r="EZ61" s="84">
        <v>38.8</v>
      </c>
      <c r="FA61" s="6">
        <v>5.7</v>
      </c>
      <c r="FB61" s="6">
        <v>5.6</v>
      </c>
      <c r="FC61" s="6">
        <v>11</v>
      </c>
      <c r="FD61" s="6">
        <v>24.6</v>
      </c>
      <c r="FE61" s="6">
        <v>31.9</v>
      </c>
      <c r="FF61" s="6">
        <v>16.1</v>
      </c>
      <c r="FG61" s="6">
        <v>4.8</v>
      </c>
      <c r="FH61" s="6">
        <v>15.2</v>
      </c>
      <c r="FI61" s="6">
        <v>13</v>
      </c>
      <c r="FJ61" s="6">
        <v>17.3</v>
      </c>
      <c r="FK61" s="6">
        <v>13.1</v>
      </c>
      <c r="FL61" s="6">
        <v>8.4</v>
      </c>
      <c r="FM61" s="302"/>
      <c r="FN61" s="280">
        <v>20.8</v>
      </c>
      <c r="FO61" s="280">
        <v>47.6</v>
      </c>
      <c r="FP61" s="280">
        <v>46.7</v>
      </c>
      <c r="FQ61" s="280">
        <v>47.8</v>
      </c>
      <c r="FR61" s="126">
        <v>3.1</v>
      </c>
      <c r="FS61" s="126">
        <v>7.3</v>
      </c>
      <c r="FT61" s="126">
        <v>10.4</v>
      </c>
      <c r="FU61" s="126">
        <v>14</v>
      </c>
      <c r="FV61" s="126">
        <v>23.9</v>
      </c>
      <c r="FW61" s="126">
        <v>9.7</v>
      </c>
      <c r="FX61" s="126">
        <v>21</v>
      </c>
      <c r="FY61" s="126">
        <v>21.3</v>
      </c>
      <c r="FZ61" s="126">
        <v>4.4</v>
      </c>
      <c r="GA61" s="126">
        <v>15.2</v>
      </c>
      <c r="GB61" s="126">
        <v>10</v>
      </c>
      <c r="GC61" s="126">
        <v>22.6</v>
      </c>
      <c r="GE61" s="290">
        <v>24.9</v>
      </c>
      <c r="GF61" s="290">
        <v>60.7</v>
      </c>
      <c r="GG61" s="290">
        <v>11.8</v>
      </c>
      <c r="GH61" s="290">
        <v>72.6</v>
      </c>
      <c r="GI61" s="74">
        <v>3.3</v>
      </c>
      <c r="GJ61" s="74">
        <v>6.4</v>
      </c>
      <c r="GK61" s="74">
        <v>15.2</v>
      </c>
      <c r="GL61" s="74">
        <v>31.7</v>
      </c>
      <c r="GM61" s="74">
        <v>13.1</v>
      </c>
      <c r="GN61" s="74">
        <v>15.9</v>
      </c>
      <c r="GO61" s="74">
        <v>3.8</v>
      </c>
      <c r="GP61" s="74">
        <v>3.6</v>
      </c>
      <c r="GQ61" s="74">
        <v>4.4</v>
      </c>
      <c r="GR61" s="74">
        <v>13.1</v>
      </c>
      <c r="GS61" s="74">
        <v>11</v>
      </c>
      <c r="GT61" s="74">
        <v>48.5</v>
      </c>
      <c r="GU61" s="282"/>
      <c r="GV61" s="280">
        <v>1741</v>
      </c>
      <c r="GW61" s="280">
        <v>3744.7</v>
      </c>
      <c r="GX61" s="280">
        <v>2371.3</v>
      </c>
      <c r="GY61" s="280">
        <v>938.7</v>
      </c>
      <c r="GZ61" s="74">
        <v>4.4</v>
      </c>
      <c r="HA61" s="74">
        <v>21.1</v>
      </c>
      <c r="HB61" s="74">
        <v>1715.5</v>
      </c>
      <c r="HC61" s="6">
        <v>1416.5</v>
      </c>
      <c r="HD61" s="6">
        <v>353.7</v>
      </c>
      <c r="HE61" s="6">
        <v>1974.5</v>
      </c>
      <c r="HF61" s="6">
        <v>1106.3</v>
      </c>
      <c r="HG61" s="6">
        <v>532.1</v>
      </c>
      <c r="HH61" s="6">
        <v>732.9</v>
      </c>
      <c r="HI61" s="6">
        <v>6.6</v>
      </c>
      <c r="HJ61" s="6">
        <v>362.7</v>
      </c>
      <c r="HK61" s="6">
        <v>569.4</v>
      </c>
      <c r="HM61" s="280">
        <v>3091.7</v>
      </c>
      <c r="HN61" s="280">
        <f t="shared" si="0"/>
        <v>1189.9</v>
      </c>
      <c r="HO61" s="280">
        <f t="shared" si="1"/>
        <v>3109.7</v>
      </c>
      <c r="HP61" s="280">
        <f t="shared" si="2"/>
        <v>1127</v>
      </c>
      <c r="HQ61" s="280">
        <v>1206.6</v>
      </c>
      <c r="HR61" s="280">
        <v>1473.7</v>
      </c>
      <c r="HS61" s="280">
        <v>411.4</v>
      </c>
      <c r="HT61" s="6">
        <v>1</v>
      </c>
      <c r="HU61" s="6">
        <v>1</v>
      </c>
      <c r="HV61" s="6">
        <v>1187.9</v>
      </c>
      <c r="HW61" s="6">
        <v>296.5</v>
      </c>
      <c r="HX61" s="6">
        <v>965.4</v>
      </c>
      <c r="HY61" s="6">
        <v>1847.8</v>
      </c>
      <c r="HZ61" s="6">
        <v>4.9</v>
      </c>
      <c r="IA61" s="6">
        <v>396.3</v>
      </c>
      <c r="IB61" s="6">
        <v>725.8</v>
      </c>
    </row>
    <row r="62" spans="1:236" s="84" customFormat="1" ht="18" customHeight="1" hidden="1">
      <c r="A62" s="63" t="s">
        <v>264</v>
      </c>
      <c r="B62" s="176" t="s">
        <v>265</v>
      </c>
      <c r="C62" s="176" t="s">
        <v>265</v>
      </c>
      <c r="D62" s="63" t="s">
        <v>42</v>
      </c>
      <c r="E62" s="176" t="s">
        <v>84</v>
      </c>
      <c r="F62" s="213">
        <v>4947728.2</v>
      </c>
      <c r="G62" s="10">
        <v>989501.7</v>
      </c>
      <c r="H62" s="10">
        <v>1867204.2</v>
      </c>
      <c r="I62" s="10">
        <v>1215985.9</v>
      </c>
      <c r="J62" s="10">
        <v>875036.4</v>
      </c>
      <c r="K62" s="61">
        <v>130331.3</v>
      </c>
      <c r="L62" s="10">
        <v>397615.6</v>
      </c>
      <c r="M62" s="10">
        <v>461554.8</v>
      </c>
      <c r="N62" s="10">
        <v>552281.4</v>
      </c>
      <c r="O62" s="10">
        <v>655504.1</v>
      </c>
      <c r="P62" s="10">
        <v>659418.7</v>
      </c>
      <c r="Q62" s="10">
        <v>424021.6</v>
      </c>
      <c r="R62" s="10">
        <v>464441.5</v>
      </c>
      <c r="S62" s="10">
        <v>327522.8</v>
      </c>
      <c r="T62" s="10">
        <v>290652.7</v>
      </c>
      <c r="U62" s="10">
        <v>228183.2</v>
      </c>
      <c r="V62" s="10">
        <v>356200.5</v>
      </c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>
        <v>0</v>
      </c>
      <c r="CT62" s="84">
        <v>0</v>
      </c>
      <c r="CU62" s="84">
        <v>0</v>
      </c>
      <c r="CV62" s="84">
        <v>0</v>
      </c>
      <c r="CW62" s="84">
        <v>0</v>
      </c>
      <c r="DJ62" s="84">
        <v>0</v>
      </c>
      <c r="DL62" s="260">
        <v>0</v>
      </c>
      <c r="DM62" s="84">
        <v>0</v>
      </c>
      <c r="DN62" s="84">
        <v>0</v>
      </c>
      <c r="DO62" s="84">
        <v>0</v>
      </c>
      <c r="DP62" s="84">
        <v>0</v>
      </c>
      <c r="ED62" s="260"/>
      <c r="EE62" s="84">
        <v>0</v>
      </c>
      <c r="EF62" s="84">
        <v>0</v>
      </c>
      <c r="EG62" s="84">
        <v>0</v>
      </c>
      <c r="EH62" s="62">
        <v>0</v>
      </c>
      <c r="EV62" s="302"/>
      <c r="EW62" s="62">
        <v>0</v>
      </c>
      <c r="EX62" s="84">
        <v>0</v>
      </c>
      <c r="EY62" s="84">
        <v>0</v>
      </c>
      <c r="EZ62" s="84">
        <v>0</v>
      </c>
      <c r="FA62" s="62"/>
      <c r="FM62" s="302"/>
      <c r="GE62" s="289"/>
      <c r="GF62" s="289"/>
      <c r="GG62" s="289"/>
      <c r="GH62" s="289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28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M62" s="280">
        <v>0</v>
      </c>
      <c r="HN62" s="280">
        <f t="shared" si="0"/>
        <v>0</v>
      </c>
      <c r="HO62" s="280">
        <f t="shared" si="1"/>
        <v>0</v>
      </c>
      <c r="HP62" s="280">
        <f t="shared" si="2"/>
        <v>0</v>
      </c>
      <c r="HQ62" s="280"/>
      <c r="HR62" s="280"/>
      <c r="HS62" s="280"/>
      <c r="HT62" s="62"/>
      <c r="HU62" s="62"/>
      <c r="HV62" s="62"/>
      <c r="HW62" s="62"/>
      <c r="HX62" s="62"/>
      <c r="HY62" s="62"/>
      <c r="HZ62" s="62"/>
      <c r="IA62" s="62"/>
      <c r="IB62" s="62"/>
    </row>
    <row r="63" spans="2:236" s="84" customFormat="1" ht="18" customHeight="1">
      <c r="B63" s="175"/>
      <c r="C63" s="175"/>
      <c r="D63" s="62"/>
      <c r="E63" s="175"/>
      <c r="F63" s="213"/>
      <c r="G63" s="10"/>
      <c r="H63" s="10"/>
      <c r="I63" s="10"/>
      <c r="J63" s="1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302"/>
      <c r="EW63" s="62"/>
      <c r="FA63" s="62"/>
      <c r="FM63" s="302"/>
      <c r="GE63" s="289"/>
      <c r="GF63" s="289"/>
      <c r="GG63" s="289"/>
      <c r="GH63" s="289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28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M63" s="280"/>
      <c r="HN63" s="280"/>
      <c r="HO63" s="280"/>
      <c r="HP63" s="280"/>
      <c r="HQ63" s="280"/>
      <c r="HR63" s="280"/>
      <c r="HS63" s="280"/>
      <c r="HT63" s="62"/>
      <c r="HU63" s="62"/>
      <c r="HV63" s="62"/>
      <c r="HW63" s="62"/>
      <c r="HX63" s="62"/>
      <c r="HY63" s="62"/>
      <c r="HZ63" s="62"/>
      <c r="IA63" s="62"/>
      <c r="IB63" s="62"/>
    </row>
    <row r="64" spans="1:236" s="84" customFormat="1" ht="24.75" customHeight="1">
      <c r="A64" s="231" t="s">
        <v>266</v>
      </c>
      <c r="B64" s="175"/>
      <c r="C64" s="175"/>
      <c r="D64" s="191" t="s">
        <v>182</v>
      </c>
      <c r="E64" s="175"/>
      <c r="F64" s="213"/>
      <c r="G64" s="10"/>
      <c r="H64" s="10"/>
      <c r="I64" s="10"/>
      <c r="J64" s="10"/>
      <c r="K64" s="6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3"/>
      <c r="Y64" s="10"/>
      <c r="Z64" s="10"/>
      <c r="AA64" s="10"/>
      <c r="AB64" s="10"/>
      <c r="AC64" s="203"/>
      <c r="AD64" s="10"/>
      <c r="AE64" s="10"/>
      <c r="AF64" s="10"/>
      <c r="AG64" s="203"/>
      <c r="AH64" s="203"/>
      <c r="AI64" s="10"/>
      <c r="AJ64" s="10"/>
      <c r="AK64" s="10"/>
      <c r="AL64" s="62"/>
      <c r="AM64" s="10"/>
      <c r="AN64" s="10"/>
      <c r="AO64" s="10"/>
      <c r="AP64" s="213"/>
      <c r="AQ64" s="10"/>
      <c r="AR64" s="10"/>
      <c r="AS64" s="10"/>
      <c r="AT64" s="10"/>
      <c r="AU64" s="10"/>
      <c r="AV64" s="201"/>
      <c r="AW64" s="201"/>
      <c r="AX64" s="201"/>
      <c r="AY64" s="201"/>
      <c r="AZ64" s="201"/>
      <c r="BA64" s="201"/>
      <c r="BB64" s="201"/>
      <c r="BC64" s="201"/>
      <c r="BD64" s="10"/>
      <c r="BE64" s="201"/>
      <c r="BF64" s="10"/>
      <c r="BG64" s="10"/>
      <c r="BH64" s="256"/>
      <c r="BZ64" s="260"/>
      <c r="CS64" s="260"/>
      <c r="DL64" s="260"/>
      <c r="ED64" s="260"/>
      <c r="EH64" s="62"/>
      <c r="EV64" s="302"/>
      <c r="EW64" s="62"/>
      <c r="FA64" s="62"/>
      <c r="FM64" s="302"/>
      <c r="GE64" s="289"/>
      <c r="GF64" s="289"/>
      <c r="GG64" s="289"/>
      <c r="GH64" s="289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28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M64" s="280"/>
      <c r="HN64" s="280"/>
      <c r="HO64" s="280"/>
      <c r="HP64" s="280"/>
      <c r="HQ64" s="280"/>
      <c r="HR64" s="280"/>
      <c r="HS64" s="280"/>
      <c r="HT64" s="62"/>
      <c r="HU64" s="62"/>
      <c r="HV64" s="62"/>
      <c r="HW64" s="62"/>
      <c r="HX64" s="62"/>
      <c r="HY64" s="62"/>
      <c r="HZ64" s="62"/>
      <c r="IA64" s="62"/>
      <c r="IB64" s="62"/>
    </row>
    <row r="65" spans="1:236" s="126" customFormat="1" ht="25.5" customHeight="1">
      <c r="A65" s="63" t="s">
        <v>267</v>
      </c>
      <c r="B65" s="176" t="s">
        <v>268</v>
      </c>
      <c r="C65" s="176" t="s">
        <v>268</v>
      </c>
      <c r="D65" s="63" t="s">
        <v>178</v>
      </c>
      <c r="E65" s="199" t="s">
        <v>349</v>
      </c>
      <c r="F65" s="225">
        <v>1545</v>
      </c>
      <c r="G65" s="203">
        <v>136.4</v>
      </c>
      <c r="H65" s="203">
        <v>51.4</v>
      </c>
      <c r="I65" s="203">
        <v>120.5</v>
      </c>
      <c r="J65" s="203">
        <v>1236.7</v>
      </c>
      <c r="K65" s="61">
        <v>0</v>
      </c>
      <c r="L65" s="203">
        <v>0</v>
      </c>
      <c r="M65" s="203">
        <v>136.4</v>
      </c>
      <c r="N65" s="203">
        <v>0</v>
      </c>
      <c r="O65" s="203">
        <v>0</v>
      </c>
      <c r="P65" s="203">
        <v>51.4</v>
      </c>
      <c r="Q65" s="203">
        <v>25.4</v>
      </c>
      <c r="R65" s="203">
        <v>38.1</v>
      </c>
      <c r="S65" s="203">
        <v>57</v>
      </c>
      <c r="T65" s="203">
        <v>0</v>
      </c>
      <c r="U65" s="203">
        <v>276.1</v>
      </c>
      <c r="V65" s="203">
        <v>960.6</v>
      </c>
      <c r="W65" s="203"/>
      <c r="X65" s="225">
        <v>3148.8</v>
      </c>
      <c r="Y65" s="203">
        <v>495.1</v>
      </c>
      <c r="Z65" s="203">
        <v>979.1</v>
      </c>
      <c r="AA65" s="203">
        <v>898.9</v>
      </c>
      <c r="AB65" s="203">
        <v>775.7</v>
      </c>
      <c r="AC65" s="203">
        <v>249.6</v>
      </c>
      <c r="AD65" s="203">
        <v>231</v>
      </c>
      <c r="AE65" s="203">
        <v>14.5</v>
      </c>
      <c r="AF65" s="203">
        <v>247.2</v>
      </c>
      <c r="AG65" s="203">
        <v>123.2</v>
      </c>
      <c r="AH65" s="203">
        <v>608.7</v>
      </c>
      <c r="AI65" s="203">
        <v>476.6</v>
      </c>
      <c r="AJ65" s="203">
        <v>233.4</v>
      </c>
      <c r="AK65" s="203">
        <v>188.9</v>
      </c>
      <c r="AL65" s="74">
        <v>266.4</v>
      </c>
      <c r="AM65" s="203">
        <v>343.6</v>
      </c>
      <c r="AN65" s="203">
        <v>165.7</v>
      </c>
      <c r="AO65" s="203"/>
      <c r="AP65" s="225">
        <v>2372.6</v>
      </c>
      <c r="AQ65" s="203">
        <v>405.8</v>
      </c>
      <c r="AR65" s="203">
        <v>632.7</v>
      </c>
      <c r="AS65" s="10">
        <v>700.1</v>
      </c>
      <c r="AT65" s="10">
        <v>634</v>
      </c>
      <c r="AU65" s="203">
        <v>6.1</v>
      </c>
      <c r="AV65" s="202">
        <v>152.3</v>
      </c>
      <c r="AW65" s="202">
        <v>247.4</v>
      </c>
      <c r="AX65" s="202">
        <v>117.7</v>
      </c>
      <c r="AY65" s="202">
        <v>238.6</v>
      </c>
      <c r="AZ65" s="202">
        <v>276.4</v>
      </c>
      <c r="BA65" s="202">
        <v>176.6</v>
      </c>
      <c r="BB65" s="202">
        <v>225.5</v>
      </c>
      <c r="BC65" s="202">
        <v>298</v>
      </c>
      <c r="BD65" s="203">
        <v>32.9</v>
      </c>
      <c r="BE65" s="202">
        <v>226.5</v>
      </c>
      <c r="BF65" s="203">
        <v>374.6</v>
      </c>
      <c r="BG65" s="203"/>
      <c r="BH65" s="256">
        <v>2510.2</v>
      </c>
      <c r="BI65" s="126">
        <v>325.2</v>
      </c>
      <c r="BJ65" s="84">
        <v>510.9</v>
      </c>
      <c r="BK65" s="126">
        <v>628.7</v>
      </c>
      <c r="BL65" s="126">
        <v>1045.4</v>
      </c>
      <c r="BM65" s="126">
        <v>93.5</v>
      </c>
      <c r="BN65" s="74">
        <v>13.1</v>
      </c>
      <c r="BO65" s="126">
        <v>218.6</v>
      </c>
      <c r="BP65" s="84">
        <v>137.1</v>
      </c>
      <c r="BQ65" s="84">
        <v>110.7</v>
      </c>
      <c r="BR65" s="84">
        <v>263.1</v>
      </c>
      <c r="BS65" s="84">
        <v>233.5</v>
      </c>
      <c r="BT65" s="126">
        <v>221.3</v>
      </c>
      <c r="BU65" s="84">
        <v>173.9</v>
      </c>
      <c r="BV65" s="84">
        <v>373.3</v>
      </c>
      <c r="BW65" s="84">
        <v>231</v>
      </c>
      <c r="BX65" s="84">
        <v>441.1</v>
      </c>
      <c r="BY65" s="84"/>
      <c r="BZ65" s="260">
        <v>2592.2</v>
      </c>
      <c r="CA65" s="84">
        <v>574</v>
      </c>
      <c r="CB65" s="84">
        <v>312.1</v>
      </c>
      <c r="CC65" s="84">
        <v>915.6</v>
      </c>
      <c r="CD65" s="84">
        <v>697.3</v>
      </c>
      <c r="CE65" s="84">
        <v>164.9</v>
      </c>
      <c r="CF65" s="84">
        <v>173.8</v>
      </c>
      <c r="CG65" s="126">
        <v>258.7</v>
      </c>
      <c r="CH65" s="126">
        <v>161.2</v>
      </c>
      <c r="CI65" s="126">
        <v>164.5</v>
      </c>
      <c r="CJ65" s="126">
        <v>9.8</v>
      </c>
      <c r="CK65" s="126">
        <v>459</v>
      </c>
      <c r="CL65" s="126">
        <v>342</v>
      </c>
      <c r="CM65" s="126">
        <v>137.9</v>
      </c>
      <c r="CN65" s="126">
        <v>221.9</v>
      </c>
      <c r="CO65" s="126">
        <v>333.6</v>
      </c>
      <c r="CP65" s="84">
        <v>164.9</v>
      </c>
      <c r="CQ65" s="84"/>
      <c r="CR65" s="84"/>
      <c r="CS65" s="260">
        <v>2765.6</v>
      </c>
      <c r="CT65" s="84">
        <v>365.6</v>
      </c>
      <c r="CU65" s="84">
        <v>506.6</v>
      </c>
      <c r="CV65" s="84">
        <v>903.5</v>
      </c>
      <c r="CW65" s="84">
        <v>989.9</v>
      </c>
      <c r="CX65" s="126">
        <v>136.9</v>
      </c>
      <c r="CY65" s="126">
        <v>228.7</v>
      </c>
      <c r="CZ65" s="126">
        <v>0</v>
      </c>
      <c r="DA65" s="84">
        <v>0</v>
      </c>
      <c r="DB65" s="84">
        <v>0</v>
      </c>
      <c r="DC65" s="84">
        <v>506.6</v>
      </c>
      <c r="DD65" s="84">
        <v>492.6</v>
      </c>
      <c r="DE65" s="84">
        <v>175.6</v>
      </c>
      <c r="DF65" s="126">
        <v>235.3</v>
      </c>
      <c r="DG65" s="84">
        <v>248.6</v>
      </c>
      <c r="DH65" s="84">
        <v>486.2</v>
      </c>
      <c r="DI65" s="84">
        <v>255.1</v>
      </c>
      <c r="DJ65" s="84">
        <v>2765.6</v>
      </c>
      <c r="DK65" s="84"/>
      <c r="DL65" s="260">
        <v>2423.6</v>
      </c>
      <c r="DM65" s="84">
        <v>550.6</v>
      </c>
      <c r="DN65" s="84">
        <v>674.4</v>
      </c>
      <c r="DO65" s="84">
        <v>429.4</v>
      </c>
      <c r="DP65" s="84">
        <v>769.2</v>
      </c>
      <c r="DQ65" s="126">
        <v>217.4</v>
      </c>
      <c r="DR65" s="126">
        <v>86.1</v>
      </c>
      <c r="DS65" s="126">
        <v>247.1</v>
      </c>
      <c r="DT65" s="84">
        <v>206.8</v>
      </c>
      <c r="DU65" s="84">
        <v>216.5</v>
      </c>
      <c r="DV65" s="84">
        <v>251.1</v>
      </c>
      <c r="DW65" s="84">
        <v>108.7</v>
      </c>
      <c r="DX65" s="84">
        <v>49.6</v>
      </c>
      <c r="DY65" s="84">
        <v>271.1</v>
      </c>
      <c r="DZ65" s="74">
        <v>281</v>
      </c>
      <c r="EA65" s="126">
        <v>223.1</v>
      </c>
      <c r="EB65" s="84">
        <v>265.1</v>
      </c>
      <c r="EC65" s="84"/>
      <c r="ED65" s="260">
        <v>4103.7</v>
      </c>
      <c r="EE65" s="84">
        <v>351.1</v>
      </c>
      <c r="EF65" s="84">
        <v>777.9</v>
      </c>
      <c r="EG65" s="84">
        <v>1268.2</v>
      </c>
      <c r="EH65" s="62">
        <v>1706.5</v>
      </c>
      <c r="EI65" s="126">
        <v>93.1</v>
      </c>
      <c r="EJ65" s="126">
        <v>110.3</v>
      </c>
      <c r="EK65" s="126">
        <v>147.7</v>
      </c>
      <c r="EL65" s="84">
        <v>234.6</v>
      </c>
      <c r="EM65" s="84">
        <v>179.4</v>
      </c>
      <c r="EN65" s="84">
        <v>363.9</v>
      </c>
      <c r="EO65" s="84">
        <v>315.5</v>
      </c>
      <c r="EP65" s="84">
        <v>378.7</v>
      </c>
      <c r="EQ65" s="84">
        <v>574</v>
      </c>
      <c r="ER65" s="74">
        <v>491.2</v>
      </c>
      <c r="ES65" s="126">
        <v>747</v>
      </c>
      <c r="ET65" s="84">
        <v>468.3</v>
      </c>
      <c r="EU65" s="84"/>
      <c r="EV65" s="302">
        <v>3558.9</v>
      </c>
      <c r="EW65" s="10" t="s">
        <v>350</v>
      </c>
      <c r="EX65" s="10" t="s">
        <v>350</v>
      </c>
      <c r="EY65" s="84">
        <v>846.3</v>
      </c>
      <c r="EZ65" s="84">
        <v>1441</v>
      </c>
      <c r="FA65" s="10" t="s">
        <v>350</v>
      </c>
      <c r="FB65" s="6">
        <v>187.4</v>
      </c>
      <c r="FC65" s="6">
        <v>224.1</v>
      </c>
      <c r="FD65" s="6">
        <v>0</v>
      </c>
      <c r="FE65" s="6">
        <v>140.7</v>
      </c>
      <c r="FF65" s="6">
        <v>172</v>
      </c>
      <c r="FG65" s="6">
        <v>178.3</v>
      </c>
      <c r="FH65" s="6">
        <v>310.1</v>
      </c>
      <c r="FI65" s="6">
        <v>357.9</v>
      </c>
      <c r="FJ65" s="6">
        <v>809.8</v>
      </c>
      <c r="FK65" s="6">
        <v>268.5</v>
      </c>
      <c r="FL65" s="6">
        <v>362.7</v>
      </c>
      <c r="FM65" s="302"/>
      <c r="FN65" s="280">
        <v>281.1</v>
      </c>
      <c r="FO65" s="280">
        <v>717.3</v>
      </c>
      <c r="FP65" s="280">
        <v>1157</v>
      </c>
      <c r="FQ65" s="280">
        <v>1296.7</v>
      </c>
      <c r="FR65" s="126">
        <v>88.4</v>
      </c>
      <c r="FS65" s="126">
        <v>69.4</v>
      </c>
      <c r="FT65" s="126">
        <v>123.3</v>
      </c>
      <c r="FU65" s="126">
        <v>128.3</v>
      </c>
      <c r="FV65" s="126">
        <v>215.4</v>
      </c>
      <c r="FW65" s="126">
        <v>373.6</v>
      </c>
      <c r="FX65" s="126">
        <v>483.7</v>
      </c>
      <c r="FY65" s="126">
        <v>371.8</v>
      </c>
      <c r="FZ65" s="126">
        <v>301.5</v>
      </c>
      <c r="GA65" s="126">
        <v>389</v>
      </c>
      <c r="GB65" s="126">
        <v>563.6</v>
      </c>
      <c r="GC65" s="126">
        <v>344.1</v>
      </c>
      <c r="GE65" s="290">
        <v>344.9</v>
      </c>
      <c r="GF65" s="290">
        <v>504.7</v>
      </c>
      <c r="GG65" s="290">
        <v>983.1</v>
      </c>
      <c r="GH65" s="290">
        <v>652.8</v>
      </c>
      <c r="GI65" s="74">
        <v>167.6</v>
      </c>
      <c r="GJ65" s="74">
        <v>92.2</v>
      </c>
      <c r="GK65" s="74">
        <v>85.1</v>
      </c>
      <c r="GL65" s="74">
        <v>85.1</v>
      </c>
      <c r="GM65" s="74">
        <v>102.1</v>
      </c>
      <c r="GN65" s="74">
        <v>317.5</v>
      </c>
      <c r="GO65" s="74">
        <v>338.8</v>
      </c>
      <c r="GP65" s="74">
        <v>306</v>
      </c>
      <c r="GQ65" s="74">
        <v>338.3</v>
      </c>
      <c r="GR65" s="74">
        <v>271.7</v>
      </c>
      <c r="GS65" s="74">
        <v>281.1</v>
      </c>
      <c r="GT65" s="74">
        <v>100</v>
      </c>
      <c r="GU65" s="282"/>
      <c r="GV65" s="280">
        <v>340.9</v>
      </c>
      <c r="GW65" s="280">
        <v>650.6</v>
      </c>
      <c r="GX65" s="280">
        <v>1277.4</v>
      </c>
      <c r="GY65" s="280">
        <v>480.5</v>
      </c>
      <c r="GZ65" s="74">
        <v>67.5</v>
      </c>
      <c r="HA65" s="74">
        <v>149.5</v>
      </c>
      <c r="HB65" s="74">
        <v>123.9</v>
      </c>
      <c r="HC65" s="74">
        <v>125.1</v>
      </c>
      <c r="HD65" s="6">
        <v>319.2</v>
      </c>
      <c r="HE65" s="6">
        <v>206.3</v>
      </c>
      <c r="HF65" s="6">
        <v>591.1</v>
      </c>
      <c r="HG65" s="6">
        <v>377.8</v>
      </c>
      <c r="HH65" s="6">
        <v>308.5</v>
      </c>
      <c r="HI65" s="6">
        <v>262.3</v>
      </c>
      <c r="HJ65" s="6">
        <v>106.3</v>
      </c>
      <c r="HK65" s="6">
        <v>111.9</v>
      </c>
      <c r="HM65" s="280">
        <v>480.9</v>
      </c>
      <c r="HN65" s="280">
        <f t="shared" si="0"/>
        <v>256.8</v>
      </c>
      <c r="HO65" s="280">
        <f t="shared" si="1"/>
        <v>477.2</v>
      </c>
      <c r="HP65" s="280">
        <f t="shared" si="2"/>
        <v>1189.9</v>
      </c>
      <c r="HQ65" s="280">
        <v>111.9</v>
      </c>
      <c r="HR65" s="280">
        <v>206.8</v>
      </c>
      <c r="HS65" s="280">
        <v>162.2</v>
      </c>
      <c r="HT65" s="74">
        <v>0</v>
      </c>
      <c r="HU65" s="6">
        <v>110.2</v>
      </c>
      <c r="HV65" s="6">
        <v>146.6</v>
      </c>
      <c r="HW65" s="6">
        <v>219.2</v>
      </c>
      <c r="HX65" s="6">
        <v>159.2</v>
      </c>
      <c r="HY65" s="6">
        <v>98.8</v>
      </c>
      <c r="HZ65" s="6">
        <v>438.5</v>
      </c>
      <c r="IA65" s="6">
        <v>399.4</v>
      </c>
      <c r="IB65" s="6">
        <v>352</v>
      </c>
    </row>
    <row r="66" spans="1:236" s="84" customFormat="1" ht="23.25" customHeight="1">
      <c r="A66" s="189" t="s">
        <v>269</v>
      </c>
      <c r="B66" s="176" t="s">
        <v>268</v>
      </c>
      <c r="C66" s="176" t="s">
        <v>268</v>
      </c>
      <c r="D66" s="189" t="s">
        <v>379</v>
      </c>
      <c r="E66" s="177" t="s">
        <v>133</v>
      </c>
      <c r="F66" s="213">
        <v>4246.9</v>
      </c>
      <c r="G66" s="10">
        <v>3144.8</v>
      </c>
      <c r="H66" s="10">
        <v>82.8</v>
      </c>
      <c r="I66" s="10">
        <v>0</v>
      </c>
      <c r="J66" s="10">
        <v>1019.3</v>
      </c>
      <c r="K66" s="60">
        <v>660.9</v>
      </c>
      <c r="L66" s="10">
        <v>1472.6</v>
      </c>
      <c r="M66" s="10">
        <v>1011.3</v>
      </c>
      <c r="N66" s="10">
        <v>82.8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292.8</v>
      </c>
      <c r="U66" s="10">
        <v>268.1</v>
      </c>
      <c r="V66" s="10">
        <v>458.4</v>
      </c>
      <c r="W66" s="10"/>
      <c r="X66" s="213">
        <v>2968.6</v>
      </c>
      <c r="Y66" s="10">
        <v>2060.8</v>
      </c>
      <c r="Z66" s="10">
        <v>454.6</v>
      </c>
      <c r="AA66" s="10">
        <v>226.8</v>
      </c>
      <c r="AB66" s="10">
        <v>226.4</v>
      </c>
      <c r="AC66" s="203">
        <v>75.6</v>
      </c>
      <c r="AD66" s="10">
        <v>75.6</v>
      </c>
      <c r="AE66" s="10">
        <v>1909.6</v>
      </c>
      <c r="AF66" s="10">
        <v>136.5</v>
      </c>
      <c r="AG66" s="203">
        <v>242.5</v>
      </c>
      <c r="AH66" s="203">
        <v>75.6</v>
      </c>
      <c r="AI66" s="10">
        <v>75.6</v>
      </c>
      <c r="AJ66" s="10">
        <v>75.6</v>
      </c>
      <c r="AK66" s="10">
        <v>75.6</v>
      </c>
      <c r="AL66" s="62">
        <v>75.6</v>
      </c>
      <c r="AM66" s="10">
        <v>75.6</v>
      </c>
      <c r="AN66" s="10">
        <v>75.2</v>
      </c>
      <c r="AO66" s="10"/>
      <c r="AP66" s="213">
        <v>328.1</v>
      </c>
      <c r="AQ66" s="10">
        <v>173.9</v>
      </c>
      <c r="AR66" s="10">
        <v>0</v>
      </c>
      <c r="AS66" s="10">
        <v>0</v>
      </c>
      <c r="AT66" s="10">
        <v>154.2</v>
      </c>
      <c r="AU66" s="10">
        <v>0</v>
      </c>
      <c r="AV66" s="201">
        <v>0</v>
      </c>
      <c r="AW66" s="201">
        <v>173.9</v>
      </c>
      <c r="AX66" s="201">
        <v>0</v>
      </c>
      <c r="AY66" s="201">
        <v>0</v>
      </c>
      <c r="AZ66" s="201">
        <v>0</v>
      </c>
      <c r="BA66" s="201">
        <v>0</v>
      </c>
      <c r="BB66" s="201">
        <v>0</v>
      </c>
      <c r="BC66" s="201">
        <v>0</v>
      </c>
      <c r="BD66" s="10">
        <v>0</v>
      </c>
      <c r="BE66" s="201">
        <v>77.1</v>
      </c>
      <c r="BF66" s="10">
        <v>77.1</v>
      </c>
      <c r="BG66" s="10"/>
      <c r="BH66" s="256">
        <v>108</v>
      </c>
      <c r="BJ66" s="84">
        <v>42.8</v>
      </c>
      <c r="BK66" s="84">
        <v>20.9</v>
      </c>
      <c r="BL66" s="84">
        <v>44.3</v>
      </c>
      <c r="BP66" s="84">
        <v>8.4</v>
      </c>
      <c r="BQ66" s="84">
        <v>19.6</v>
      </c>
      <c r="BR66" s="84">
        <v>14.8</v>
      </c>
      <c r="BS66" s="84">
        <v>0</v>
      </c>
      <c r="BT66" s="84">
        <v>0</v>
      </c>
      <c r="BU66" s="84">
        <v>20.9</v>
      </c>
      <c r="BV66" s="84">
        <v>17.5</v>
      </c>
      <c r="BW66" s="84">
        <v>21.4</v>
      </c>
      <c r="BX66" s="84">
        <v>5.4</v>
      </c>
      <c r="BZ66" s="260">
        <v>185</v>
      </c>
      <c r="CA66" s="84">
        <v>65.5</v>
      </c>
      <c r="CB66" s="84">
        <v>24.7</v>
      </c>
      <c r="CC66" s="84">
        <v>32.9</v>
      </c>
      <c r="CD66" s="84">
        <v>61.5</v>
      </c>
      <c r="CE66" s="84">
        <v>21.6</v>
      </c>
      <c r="CF66" s="84">
        <v>24</v>
      </c>
      <c r="CG66" s="84">
        <v>20.2</v>
      </c>
      <c r="CH66" s="84">
        <v>24.8</v>
      </c>
      <c r="CI66" s="84">
        <v>0</v>
      </c>
      <c r="CJ66" s="84">
        <v>0</v>
      </c>
      <c r="CK66" s="84">
        <v>0</v>
      </c>
      <c r="CL66" s="84">
        <v>0</v>
      </c>
      <c r="CM66" s="84">
        <v>32.9</v>
      </c>
      <c r="CN66" s="84">
        <v>28.6</v>
      </c>
      <c r="CO66" s="84">
        <v>32.9</v>
      </c>
      <c r="CP66" s="84">
        <v>0</v>
      </c>
      <c r="CS66" s="260">
        <v>278</v>
      </c>
      <c r="CT66" s="84">
        <v>69.4</v>
      </c>
      <c r="CU66" s="84">
        <v>81.1</v>
      </c>
      <c r="CV66" s="84">
        <v>48.1</v>
      </c>
      <c r="CW66" s="84">
        <v>79.4</v>
      </c>
      <c r="CX66" s="84">
        <v>23.7</v>
      </c>
      <c r="CY66" s="84">
        <v>23.9</v>
      </c>
      <c r="CZ66" s="84">
        <v>21.8</v>
      </c>
      <c r="DA66" s="84">
        <v>27.3</v>
      </c>
      <c r="DB66" s="84">
        <v>26.9</v>
      </c>
      <c r="DC66" s="84">
        <v>26.9</v>
      </c>
      <c r="DD66" s="84">
        <v>0</v>
      </c>
      <c r="DE66" s="84">
        <v>0</v>
      </c>
      <c r="DF66" s="84">
        <v>48.1</v>
      </c>
      <c r="DG66" s="84">
        <v>24.7</v>
      </c>
      <c r="DH66" s="84">
        <v>27.2</v>
      </c>
      <c r="DI66" s="84">
        <v>27.5</v>
      </c>
      <c r="DJ66" s="84">
        <v>278</v>
      </c>
      <c r="DL66" s="260">
        <v>362</v>
      </c>
      <c r="DM66" s="84">
        <v>99.6</v>
      </c>
      <c r="DN66" s="84">
        <v>97</v>
      </c>
      <c r="DO66" s="84">
        <v>66.5</v>
      </c>
      <c r="DP66" s="84">
        <v>98.9</v>
      </c>
      <c r="DQ66" s="84">
        <v>32.5</v>
      </c>
      <c r="DR66" s="84">
        <v>36.2</v>
      </c>
      <c r="DS66" s="84">
        <v>30.9</v>
      </c>
      <c r="DT66" s="84">
        <v>31.2</v>
      </c>
      <c r="DU66" s="84">
        <v>32.9</v>
      </c>
      <c r="DV66" s="84">
        <v>32.9</v>
      </c>
      <c r="DW66" s="62">
        <v>0</v>
      </c>
      <c r="DX66" s="84">
        <v>32.9</v>
      </c>
      <c r="DY66" s="84">
        <v>33.6</v>
      </c>
      <c r="DZ66" s="84">
        <v>34.7</v>
      </c>
      <c r="EA66" s="84">
        <v>31.7</v>
      </c>
      <c r="EB66" s="84">
        <v>32.5</v>
      </c>
      <c r="ED66" s="260">
        <v>123.3</v>
      </c>
      <c r="EE66" s="84">
        <v>41.6</v>
      </c>
      <c r="EF66" s="84">
        <v>81.7</v>
      </c>
      <c r="EG66" s="201" t="s">
        <v>350</v>
      </c>
      <c r="EH66" s="201" t="s">
        <v>350</v>
      </c>
      <c r="EI66" s="84">
        <v>15.8</v>
      </c>
      <c r="EJ66" s="84">
        <v>15.8</v>
      </c>
      <c r="EK66" s="84">
        <v>10</v>
      </c>
      <c r="EL66" s="84">
        <v>28.7</v>
      </c>
      <c r="EM66" s="62">
        <v>28</v>
      </c>
      <c r="EN66" s="62">
        <v>25</v>
      </c>
      <c r="EO66" s="10" t="s">
        <v>350</v>
      </c>
      <c r="EP66" s="10" t="s">
        <v>350</v>
      </c>
      <c r="EQ66" s="10" t="s">
        <v>350</v>
      </c>
      <c r="ER66" s="10" t="s">
        <v>350</v>
      </c>
      <c r="ES66" s="10" t="s">
        <v>350</v>
      </c>
      <c r="ET66" s="10" t="s">
        <v>350</v>
      </c>
      <c r="EU66" s="10"/>
      <c r="EV66" s="302"/>
      <c r="EW66" s="10" t="s">
        <v>350</v>
      </c>
      <c r="EX66" s="10" t="s">
        <v>350</v>
      </c>
      <c r="EY66" s="10" t="s">
        <v>350</v>
      </c>
      <c r="EZ66" s="10" t="s">
        <v>350</v>
      </c>
      <c r="FA66" s="10" t="s">
        <v>350</v>
      </c>
      <c r="FB66" s="10" t="s">
        <v>350</v>
      </c>
      <c r="FC66" s="10" t="s">
        <v>350</v>
      </c>
      <c r="FD66" s="10" t="s">
        <v>350</v>
      </c>
      <c r="FE66" s="10" t="s">
        <v>350</v>
      </c>
      <c r="FF66" s="10" t="s">
        <v>350</v>
      </c>
      <c r="FG66" s="10" t="s">
        <v>350</v>
      </c>
      <c r="FH66" s="10" t="s">
        <v>350</v>
      </c>
      <c r="FI66" s="10" t="s">
        <v>350</v>
      </c>
      <c r="FJ66" s="10" t="s">
        <v>350</v>
      </c>
      <c r="FK66" s="10" t="s">
        <v>350</v>
      </c>
      <c r="FL66" s="10" t="s">
        <v>350</v>
      </c>
      <c r="FM66" s="302"/>
      <c r="FR66" s="201" t="s">
        <v>350</v>
      </c>
      <c r="FS66" s="201" t="s">
        <v>350</v>
      </c>
      <c r="FT66" s="201" t="s">
        <v>350</v>
      </c>
      <c r="FU66" s="201" t="s">
        <v>350</v>
      </c>
      <c r="FV66" s="201" t="s">
        <v>350</v>
      </c>
      <c r="FW66" s="201" t="s">
        <v>350</v>
      </c>
      <c r="FX66" s="201" t="s">
        <v>350</v>
      </c>
      <c r="FY66" s="201" t="s">
        <v>350</v>
      </c>
      <c r="FZ66" s="201" t="s">
        <v>350</v>
      </c>
      <c r="GA66" s="201" t="s">
        <v>350</v>
      </c>
      <c r="GB66" s="201" t="s">
        <v>350</v>
      </c>
      <c r="GC66" s="201" t="s">
        <v>350</v>
      </c>
      <c r="GE66" s="289"/>
      <c r="GF66" s="289"/>
      <c r="GG66" s="289"/>
      <c r="GH66" s="289"/>
      <c r="GI66" s="10" t="s">
        <v>350</v>
      </c>
      <c r="GJ66" s="10" t="s">
        <v>350</v>
      </c>
      <c r="GK66" s="10" t="s">
        <v>350</v>
      </c>
      <c r="GL66" s="10" t="s">
        <v>350</v>
      </c>
      <c r="GM66" s="10" t="s">
        <v>350</v>
      </c>
      <c r="GN66" s="10" t="s">
        <v>350</v>
      </c>
      <c r="GO66" s="10" t="s">
        <v>350</v>
      </c>
      <c r="GP66" s="10" t="s">
        <v>350</v>
      </c>
      <c r="GQ66" s="10" t="s">
        <v>350</v>
      </c>
      <c r="GR66" s="10" t="s">
        <v>350</v>
      </c>
      <c r="GS66" s="10" t="s">
        <v>350</v>
      </c>
      <c r="GT66" s="10" t="s">
        <v>350</v>
      </c>
      <c r="GU66" s="282"/>
      <c r="GZ66" s="10"/>
      <c r="HA66" s="10"/>
      <c r="HB66" s="10"/>
      <c r="HC66" s="10"/>
      <c r="HD66" s="10"/>
      <c r="HE66" s="62"/>
      <c r="HF66" s="62"/>
      <c r="HG66" s="62"/>
      <c r="HH66" s="62"/>
      <c r="HI66" s="62"/>
      <c r="HJ66" s="62"/>
      <c r="HK66" s="62"/>
      <c r="HM66" s="280"/>
      <c r="HN66" s="280">
        <f t="shared" si="0"/>
        <v>545.8</v>
      </c>
      <c r="HO66" s="280">
        <f t="shared" si="1"/>
        <v>511.8</v>
      </c>
      <c r="HP66" s="280">
        <f t="shared" si="2"/>
        <v>226.6</v>
      </c>
      <c r="HQ66" s="280"/>
      <c r="HR66" s="280"/>
      <c r="HS66" s="280"/>
      <c r="HT66" s="10"/>
      <c r="HU66" s="10">
        <v>445.3</v>
      </c>
      <c r="HV66" s="62">
        <v>100.5</v>
      </c>
      <c r="HW66" s="62">
        <v>96.4</v>
      </c>
      <c r="HX66" s="62">
        <v>238.7</v>
      </c>
      <c r="HY66" s="62">
        <v>176.7</v>
      </c>
      <c r="HZ66" s="62">
        <v>38.3</v>
      </c>
      <c r="IA66" s="62">
        <v>70.4</v>
      </c>
      <c r="IB66" s="62">
        <v>117.9</v>
      </c>
    </row>
    <row r="67" spans="1:236" s="84" customFormat="1" ht="17.25" customHeight="1">
      <c r="A67" s="189" t="s">
        <v>270</v>
      </c>
      <c r="B67" s="175" t="s">
        <v>265</v>
      </c>
      <c r="C67" s="175" t="s">
        <v>265</v>
      </c>
      <c r="D67" s="189" t="s">
        <v>359</v>
      </c>
      <c r="E67" s="175" t="s">
        <v>84</v>
      </c>
      <c r="F67" s="213">
        <v>1062.5</v>
      </c>
      <c r="G67" s="10">
        <v>362.4</v>
      </c>
      <c r="H67" s="10">
        <v>246.2</v>
      </c>
      <c r="I67" s="10">
        <v>126.7</v>
      </c>
      <c r="J67" s="10">
        <v>327.2</v>
      </c>
      <c r="K67" s="61">
        <v>97.8</v>
      </c>
      <c r="L67" s="10">
        <v>125.9</v>
      </c>
      <c r="M67" s="10">
        <v>138.7</v>
      </c>
      <c r="N67" s="10">
        <v>73.2</v>
      </c>
      <c r="O67" s="10">
        <v>54.8</v>
      </c>
      <c r="P67" s="10">
        <v>118.2</v>
      </c>
      <c r="Q67" s="10">
        <v>51.2</v>
      </c>
      <c r="R67" s="10">
        <v>40.7</v>
      </c>
      <c r="S67" s="10">
        <v>34.8</v>
      </c>
      <c r="T67" s="10">
        <v>67.3</v>
      </c>
      <c r="U67" s="10">
        <v>18.8</v>
      </c>
      <c r="V67" s="10">
        <v>241.1</v>
      </c>
      <c r="W67" s="10"/>
      <c r="X67" s="213">
        <v>1209.8</v>
      </c>
      <c r="Y67" s="10">
        <v>367.2</v>
      </c>
      <c r="Z67" s="10">
        <v>302.7</v>
      </c>
      <c r="AA67" s="10">
        <v>286.4</v>
      </c>
      <c r="AB67" s="10">
        <v>253.5</v>
      </c>
      <c r="AC67" s="203">
        <v>156.9</v>
      </c>
      <c r="AD67" s="10">
        <v>140.9</v>
      </c>
      <c r="AE67" s="10">
        <v>69.4</v>
      </c>
      <c r="AF67" s="10">
        <v>93.4</v>
      </c>
      <c r="AG67" s="203">
        <v>110.7</v>
      </c>
      <c r="AH67" s="203">
        <v>98.6</v>
      </c>
      <c r="AI67" s="10">
        <v>98.6</v>
      </c>
      <c r="AJ67" s="10">
        <v>93.5</v>
      </c>
      <c r="AK67" s="10">
        <v>94.3</v>
      </c>
      <c r="AL67" s="62">
        <v>142.6</v>
      </c>
      <c r="AM67" s="10">
        <v>57</v>
      </c>
      <c r="AN67" s="10">
        <v>53.9</v>
      </c>
      <c r="AO67" s="10"/>
      <c r="AP67" s="213">
        <v>2248.1</v>
      </c>
      <c r="AQ67" s="10">
        <v>343.3</v>
      </c>
      <c r="AR67" s="10">
        <v>651</v>
      </c>
      <c r="AS67" s="10">
        <v>737.6</v>
      </c>
      <c r="AT67" s="10">
        <v>516.2</v>
      </c>
      <c r="AU67" s="10">
        <v>50</v>
      </c>
      <c r="AV67" s="201">
        <v>109.8</v>
      </c>
      <c r="AW67" s="201">
        <v>183.5</v>
      </c>
      <c r="AX67" s="201">
        <v>223</v>
      </c>
      <c r="AY67" s="201">
        <v>195.7</v>
      </c>
      <c r="AZ67" s="201">
        <v>232.3</v>
      </c>
      <c r="BA67" s="201">
        <v>432</v>
      </c>
      <c r="BB67" s="201">
        <v>156.3</v>
      </c>
      <c r="BC67" s="201">
        <v>149.3</v>
      </c>
      <c r="BD67" s="10">
        <v>160.9</v>
      </c>
      <c r="BE67" s="201">
        <v>218.6</v>
      </c>
      <c r="BF67" s="10">
        <v>136.7</v>
      </c>
      <c r="BG67" s="10"/>
      <c r="BH67" s="256">
        <v>1096.5</v>
      </c>
      <c r="BI67" s="84">
        <v>169.9</v>
      </c>
      <c r="BJ67" s="84">
        <v>392.8</v>
      </c>
      <c r="BK67" s="84">
        <v>342.1</v>
      </c>
      <c r="BL67" s="84">
        <v>191.7</v>
      </c>
      <c r="BM67" s="84">
        <v>39.3</v>
      </c>
      <c r="BN67" s="84">
        <v>58.3</v>
      </c>
      <c r="BO67" s="84">
        <v>72.3</v>
      </c>
      <c r="BP67" s="84">
        <v>81.5</v>
      </c>
      <c r="BQ67" s="84">
        <v>125.2</v>
      </c>
      <c r="BR67" s="84">
        <v>186.1</v>
      </c>
      <c r="BS67" s="84">
        <v>142.3</v>
      </c>
      <c r="BT67" s="84">
        <v>84.4</v>
      </c>
      <c r="BU67" s="84">
        <v>115.4</v>
      </c>
      <c r="BV67" s="84">
        <v>84.4</v>
      </c>
      <c r="BW67" s="84">
        <v>54.4</v>
      </c>
      <c r="BX67" s="84">
        <v>52.9</v>
      </c>
      <c r="BZ67" s="260">
        <v>1031.8</v>
      </c>
      <c r="CA67" s="84">
        <v>176.8</v>
      </c>
      <c r="CB67" s="84">
        <v>279.7</v>
      </c>
      <c r="CC67" s="84">
        <v>187</v>
      </c>
      <c r="CD67" s="84">
        <v>222.5</v>
      </c>
      <c r="CE67" s="84">
        <v>53.8</v>
      </c>
      <c r="CF67" s="84">
        <v>65.4</v>
      </c>
      <c r="CG67" s="84">
        <v>99</v>
      </c>
      <c r="CH67" s="84">
        <v>106.5</v>
      </c>
      <c r="CI67" s="84">
        <v>78.8</v>
      </c>
      <c r="CJ67" s="84">
        <v>135.8</v>
      </c>
      <c r="CK67" s="84">
        <v>93.8</v>
      </c>
      <c r="CL67" s="84">
        <v>68.8</v>
      </c>
      <c r="CM67" s="84">
        <v>65.8</v>
      </c>
      <c r="CN67" s="84">
        <v>98.8</v>
      </c>
      <c r="CO67" s="84">
        <v>93.9</v>
      </c>
      <c r="CP67" s="84">
        <v>71.4</v>
      </c>
      <c r="CS67" s="260">
        <v>578.6</v>
      </c>
      <c r="CT67" s="84">
        <v>69.2</v>
      </c>
      <c r="CU67" s="84">
        <v>236.7</v>
      </c>
      <c r="CV67" s="84">
        <v>158.9</v>
      </c>
      <c r="CW67" s="84">
        <v>113.8</v>
      </c>
      <c r="CX67" s="84">
        <v>25.4</v>
      </c>
      <c r="CY67" s="84">
        <v>21.9</v>
      </c>
      <c r="CZ67" s="84">
        <v>21.9</v>
      </c>
      <c r="DA67" s="84">
        <v>32.4</v>
      </c>
      <c r="DB67" s="84">
        <v>148.9</v>
      </c>
      <c r="DC67" s="84">
        <v>55.4</v>
      </c>
      <c r="DD67" s="84">
        <v>48.9</v>
      </c>
      <c r="DE67" s="84">
        <v>42.6</v>
      </c>
      <c r="DF67" s="84">
        <v>67.4</v>
      </c>
      <c r="DG67" s="84">
        <v>0</v>
      </c>
      <c r="DH67" s="84">
        <v>57.4</v>
      </c>
      <c r="DI67" s="84">
        <v>56.4</v>
      </c>
      <c r="DJ67" s="84">
        <v>578.6</v>
      </c>
      <c r="DL67" s="260">
        <v>420.1</v>
      </c>
      <c r="DM67" s="84">
        <v>49.5</v>
      </c>
      <c r="DN67" s="84">
        <v>80.5</v>
      </c>
      <c r="DO67" s="84">
        <v>113.5</v>
      </c>
      <c r="DP67" s="84">
        <v>176.6</v>
      </c>
      <c r="DQ67" s="84">
        <v>18</v>
      </c>
      <c r="DR67" s="84">
        <v>19</v>
      </c>
      <c r="DS67" s="84">
        <v>12.5</v>
      </c>
      <c r="DT67" s="84">
        <v>13</v>
      </c>
      <c r="DU67" s="84">
        <v>23</v>
      </c>
      <c r="DV67" s="84">
        <v>44.5</v>
      </c>
      <c r="DW67" s="84">
        <v>40.5</v>
      </c>
      <c r="DX67" s="84">
        <v>36</v>
      </c>
      <c r="DY67" s="84">
        <v>37</v>
      </c>
      <c r="DZ67" s="270">
        <v>57</v>
      </c>
      <c r="EA67" s="84">
        <v>57</v>
      </c>
      <c r="EB67" s="84">
        <v>62.6</v>
      </c>
      <c r="ED67" s="260">
        <v>716.8</v>
      </c>
      <c r="EE67" s="84">
        <v>120.5</v>
      </c>
      <c r="EF67" s="84">
        <v>142.3</v>
      </c>
      <c r="EG67" s="84">
        <v>178.3</v>
      </c>
      <c r="EH67" s="62">
        <v>275.7</v>
      </c>
      <c r="EI67" s="62">
        <v>23.7</v>
      </c>
      <c r="EJ67" s="84">
        <v>50.5</v>
      </c>
      <c r="EK67" s="84">
        <v>46.3</v>
      </c>
      <c r="EL67" s="84">
        <v>57.3</v>
      </c>
      <c r="EM67" s="84">
        <v>38.5</v>
      </c>
      <c r="EN67" s="84">
        <v>46.5</v>
      </c>
      <c r="EO67" s="84">
        <v>61.6</v>
      </c>
      <c r="EP67" s="84">
        <v>54.3</v>
      </c>
      <c r="EQ67" s="84">
        <v>62.4</v>
      </c>
      <c r="ER67" s="84">
        <v>89.2</v>
      </c>
      <c r="ES67" s="84">
        <v>87.3</v>
      </c>
      <c r="ET67" s="84">
        <v>99.2</v>
      </c>
      <c r="EV67" s="302">
        <v>929.8</v>
      </c>
      <c r="EW67" s="62">
        <v>147</v>
      </c>
      <c r="EX67" s="84">
        <v>147</v>
      </c>
      <c r="EY67" s="84">
        <v>183.5</v>
      </c>
      <c r="EZ67" s="84">
        <v>287.1</v>
      </c>
      <c r="FA67" s="6">
        <v>53</v>
      </c>
      <c r="FB67" s="6">
        <v>37</v>
      </c>
      <c r="FC67" s="6">
        <v>57</v>
      </c>
      <c r="FD67" s="6">
        <v>73</v>
      </c>
      <c r="FE67" s="6">
        <v>26</v>
      </c>
      <c r="FF67" s="6">
        <v>48</v>
      </c>
      <c r="FG67" s="6">
        <v>64.5</v>
      </c>
      <c r="FH67" s="6">
        <v>59.5</v>
      </c>
      <c r="FI67" s="6">
        <v>59.5</v>
      </c>
      <c r="FJ67" s="6">
        <v>92.7</v>
      </c>
      <c r="FK67" s="6">
        <v>105.2</v>
      </c>
      <c r="FL67" s="6">
        <v>89.2</v>
      </c>
      <c r="FM67" s="302"/>
      <c r="FN67" s="280">
        <v>92.2</v>
      </c>
      <c r="FO67" s="280">
        <v>111</v>
      </c>
      <c r="FP67" s="280">
        <v>219.6</v>
      </c>
      <c r="FQ67" s="280">
        <v>309.7</v>
      </c>
      <c r="FR67" s="84">
        <v>48.2</v>
      </c>
      <c r="FS67" s="84">
        <v>15</v>
      </c>
      <c r="FT67" s="84">
        <v>29</v>
      </c>
      <c r="FU67" s="84">
        <v>35</v>
      </c>
      <c r="FV67" s="84">
        <v>38</v>
      </c>
      <c r="FW67" s="84">
        <v>38</v>
      </c>
      <c r="FX67" s="84">
        <v>76</v>
      </c>
      <c r="FY67" s="84">
        <v>71</v>
      </c>
      <c r="FZ67" s="84">
        <v>72.6</v>
      </c>
      <c r="GA67" s="84">
        <v>105.2</v>
      </c>
      <c r="GB67" s="84">
        <v>106.1</v>
      </c>
      <c r="GC67" s="84">
        <v>98.4</v>
      </c>
      <c r="GE67" s="290">
        <v>108.2</v>
      </c>
      <c r="GF67" s="290">
        <v>132</v>
      </c>
      <c r="GG67" s="290">
        <v>874.6</v>
      </c>
      <c r="GH67" s="290">
        <v>945.5</v>
      </c>
      <c r="GI67" s="62">
        <v>39.6</v>
      </c>
      <c r="GJ67" s="62">
        <v>30.6</v>
      </c>
      <c r="GK67" s="62">
        <v>38</v>
      </c>
      <c r="GL67" s="62">
        <v>61</v>
      </c>
      <c r="GM67" s="62">
        <v>38</v>
      </c>
      <c r="GN67" s="62">
        <v>33</v>
      </c>
      <c r="GO67" s="62">
        <v>294.5</v>
      </c>
      <c r="GP67" s="62">
        <v>313.5</v>
      </c>
      <c r="GQ67" s="62">
        <v>266.6</v>
      </c>
      <c r="GR67" s="62">
        <v>294.6</v>
      </c>
      <c r="GS67" s="62">
        <v>327.9</v>
      </c>
      <c r="GT67" s="62">
        <v>323</v>
      </c>
      <c r="GU67" s="282"/>
      <c r="GV67" s="280">
        <v>443.1</v>
      </c>
      <c r="GW67" s="280">
        <v>462.6</v>
      </c>
      <c r="GX67" s="280">
        <v>483.4</v>
      </c>
      <c r="GY67" s="280">
        <v>981.6</v>
      </c>
      <c r="GZ67" s="62">
        <v>142.3</v>
      </c>
      <c r="HA67" s="62">
        <v>143.8</v>
      </c>
      <c r="HB67" s="62">
        <v>157</v>
      </c>
      <c r="HC67" s="62">
        <v>180.1</v>
      </c>
      <c r="HD67" s="6">
        <v>161.5</v>
      </c>
      <c r="HE67" s="6">
        <v>121</v>
      </c>
      <c r="HF67" s="6">
        <v>125.6</v>
      </c>
      <c r="HG67" s="6">
        <v>175.4</v>
      </c>
      <c r="HH67" s="6">
        <v>182.4</v>
      </c>
      <c r="HI67" s="6">
        <v>284.5</v>
      </c>
      <c r="HJ67" s="6">
        <v>341</v>
      </c>
      <c r="HK67" s="6">
        <v>356.1</v>
      </c>
      <c r="HM67" s="280">
        <v>220.5</v>
      </c>
      <c r="HN67" s="280">
        <f t="shared" si="0"/>
        <v>2913.2</v>
      </c>
      <c r="HO67" s="280">
        <f t="shared" si="1"/>
        <v>5744.4</v>
      </c>
      <c r="HP67" s="280">
        <f t="shared" si="2"/>
        <v>7696.7</v>
      </c>
      <c r="HQ67" s="280">
        <v>73</v>
      </c>
      <c r="HR67" s="280">
        <v>66</v>
      </c>
      <c r="HS67" s="280">
        <v>81.5</v>
      </c>
      <c r="HT67" s="62">
        <v>47.5</v>
      </c>
      <c r="HU67" s="6">
        <v>1758</v>
      </c>
      <c r="HV67" s="6">
        <v>1107.7</v>
      </c>
      <c r="HW67" s="6">
        <v>176</v>
      </c>
      <c r="HX67" s="6">
        <v>2908.4</v>
      </c>
      <c r="HY67" s="6">
        <v>2660</v>
      </c>
      <c r="HZ67" s="6">
        <v>3225</v>
      </c>
      <c r="IA67" s="6">
        <v>1745</v>
      </c>
      <c r="IB67" s="6">
        <v>2726.7</v>
      </c>
    </row>
    <row r="68" spans="1:236" s="84" customFormat="1" ht="12">
      <c r="A68" s="63" t="s">
        <v>271</v>
      </c>
      <c r="B68" s="176" t="s">
        <v>272</v>
      </c>
      <c r="C68" s="176" t="s">
        <v>272</v>
      </c>
      <c r="D68" s="63" t="s">
        <v>44</v>
      </c>
      <c r="E68" s="176" t="s">
        <v>43</v>
      </c>
      <c r="F68" s="213">
        <v>5691.1</v>
      </c>
      <c r="G68" s="10">
        <v>536.9</v>
      </c>
      <c r="H68" s="10">
        <v>491.3</v>
      </c>
      <c r="I68" s="10">
        <v>1617.9</v>
      </c>
      <c r="J68" s="10">
        <v>3045</v>
      </c>
      <c r="K68" s="61">
        <v>269.8</v>
      </c>
      <c r="L68" s="10">
        <v>260.4</v>
      </c>
      <c r="M68" s="10">
        <v>6.7</v>
      </c>
      <c r="N68" s="10">
        <v>55</v>
      </c>
      <c r="O68" s="10">
        <v>223</v>
      </c>
      <c r="P68" s="10">
        <v>213.3</v>
      </c>
      <c r="Q68" s="10">
        <v>130.6</v>
      </c>
      <c r="R68" s="10">
        <v>739.8</v>
      </c>
      <c r="S68" s="10">
        <v>747.5</v>
      </c>
      <c r="T68" s="10">
        <v>1167.6</v>
      </c>
      <c r="U68" s="10">
        <v>1172</v>
      </c>
      <c r="V68" s="10">
        <v>705.4</v>
      </c>
      <c r="W68" s="10"/>
      <c r="X68" s="213">
        <v>5089.1</v>
      </c>
      <c r="Y68" s="10">
        <v>1354.1</v>
      </c>
      <c r="Z68" s="10">
        <v>1235.6</v>
      </c>
      <c r="AA68" s="10">
        <v>1464</v>
      </c>
      <c r="AB68" s="10">
        <v>1035.4</v>
      </c>
      <c r="AC68" s="203">
        <v>796.5</v>
      </c>
      <c r="AD68" s="10">
        <v>165.6</v>
      </c>
      <c r="AE68" s="10">
        <v>392</v>
      </c>
      <c r="AF68" s="10">
        <v>363.1</v>
      </c>
      <c r="AG68" s="203">
        <v>379.6</v>
      </c>
      <c r="AH68" s="203">
        <v>492.9</v>
      </c>
      <c r="AI68" s="10">
        <v>339.8</v>
      </c>
      <c r="AJ68" s="10">
        <v>607</v>
      </c>
      <c r="AK68" s="10">
        <v>517.2</v>
      </c>
      <c r="AL68" s="62">
        <v>477.7</v>
      </c>
      <c r="AM68" s="10">
        <v>322.8</v>
      </c>
      <c r="AN68" s="10">
        <v>234.9</v>
      </c>
      <c r="AO68" s="10"/>
      <c r="AP68" s="213">
        <v>3095.6</v>
      </c>
      <c r="AQ68" s="10">
        <v>829.1</v>
      </c>
      <c r="AR68" s="10">
        <v>357.5</v>
      </c>
      <c r="AS68" s="10">
        <v>641.4</v>
      </c>
      <c r="AT68" s="10">
        <v>1267.6</v>
      </c>
      <c r="AU68" s="10">
        <v>538.9</v>
      </c>
      <c r="AV68" s="201">
        <v>177</v>
      </c>
      <c r="AW68" s="201">
        <v>113.2</v>
      </c>
      <c r="AX68" s="201">
        <v>137.7</v>
      </c>
      <c r="AY68" s="201">
        <v>116.4</v>
      </c>
      <c r="AZ68" s="201">
        <v>103.4</v>
      </c>
      <c r="BA68" s="201">
        <v>209.4</v>
      </c>
      <c r="BB68" s="201">
        <v>174.3</v>
      </c>
      <c r="BC68" s="201">
        <v>257.7</v>
      </c>
      <c r="BD68" s="10">
        <v>368.2</v>
      </c>
      <c r="BE68" s="201">
        <v>717.7</v>
      </c>
      <c r="BF68" s="10">
        <v>181.7</v>
      </c>
      <c r="BG68" s="10"/>
      <c r="BH68" s="256">
        <v>5024</v>
      </c>
      <c r="BI68" s="84">
        <v>1004.7</v>
      </c>
      <c r="BJ68" s="84">
        <v>910.6</v>
      </c>
      <c r="BK68" s="84">
        <v>1971</v>
      </c>
      <c r="BL68" s="84">
        <v>1137.7</v>
      </c>
      <c r="BM68" s="84">
        <v>318.1</v>
      </c>
      <c r="BN68" s="84">
        <v>489.8</v>
      </c>
      <c r="BO68" s="84">
        <v>196.8</v>
      </c>
      <c r="BP68" s="84">
        <v>497.4</v>
      </c>
      <c r="BQ68" s="84">
        <v>240.1</v>
      </c>
      <c r="BR68" s="84">
        <v>173.1</v>
      </c>
      <c r="BS68" s="84">
        <v>527.8</v>
      </c>
      <c r="BT68" s="84">
        <v>602.3</v>
      </c>
      <c r="BU68" s="84">
        <v>840.9</v>
      </c>
      <c r="BV68" s="84">
        <v>451.7</v>
      </c>
      <c r="BW68" s="84">
        <v>301.9</v>
      </c>
      <c r="BX68" s="84">
        <v>384.1</v>
      </c>
      <c r="BZ68" s="260">
        <v>2599.1</v>
      </c>
      <c r="CA68" s="84">
        <v>678.3</v>
      </c>
      <c r="CB68" s="84">
        <v>719.6</v>
      </c>
      <c r="CC68" s="84">
        <v>837.6</v>
      </c>
      <c r="CD68" s="84">
        <v>254.8</v>
      </c>
      <c r="CE68" s="84">
        <v>159.8</v>
      </c>
      <c r="CF68" s="84">
        <v>213.9</v>
      </c>
      <c r="CG68" s="84">
        <v>331.9</v>
      </c>
      <c r="CH68" s="84">
        <v>357.1</v>
      </c>
      <c r="CI68" s="84">
        <v>242.2</v>
      </c>
      <c r="CJ68" s="84">
        <v>147.6</v>
      </c>
      <c r="CK68" s="84">
        <v>103</v>
      </c>
      <c r="CL68" s="84">
        <v>344.8</v>
      </c>
      <c r="CM68" s="84">
        <v>417</v>
      </c>
      <c r="CN68" s="84">
        <v>78.8</v>
      </c>
      <c r="CO68" s="84">
        <v>152.5</v>
      </c>
      <c r="CP68" s="84">
        <v>50.5</v>
      </c>
      <c r="CS68" s="260">
        <v>2051.9</v>
      </c>
      <c r="CT68" s="84">
        <v>247.5</v>
      </c>
      <c r="CU68" s="84">
        <v>399.6</v>
      </c>
      <c r="CV68" s="84">
        <v>884.5</v>
      </c>
      <c r="CW68" s="84">
        <v>520.3</v>
      </c>
      <c r="CX68" s="84">
        <v>61.5</v>
      </c>
      <c r="CY68" s="84">
        <v>40.4</v>
      </c>
      <c r="CZ68" s="84">
        <v>145.6</v>
      </c>
      <c r="DA68" s="84">
        <v>152.6</v>
      </c>
      <c r="DB68" s="84">
        <v>95.8</v>
      </c>
      <c r="DC68" s="84">
        <v>151.2</v>
      </c>
      <c r="DD68" s="84">
        <v>198.5</v>
      </c>
      <c r="DE68" s="84">
        <v>276.4</v>
      </c>
      <c r="DF68" s="84">
        <v>409.6</v>
      </c>
      <c r="DG68" s="84">
        <v>208.2</v>
      </c>
      <c r="DH68" s="84">
        <v>190.9</v>
      </c>
      <c r="DI68" s="84">
        <v>121.2</v>
      </c>
      <c r="DJ68" s="84">
        <v>2051.9</v>
      </c>
      <c r="DL68" s="260">
        <v>3018.8</v>
      </c>
      <c r="DM68" s="84">
        <v>1137.5</v>
      </c>
      <c r="DN68" s="84">
        <v>835.1</v>
      </c>
      <c r="DO68" s="84">
        <v>693.2</v>
      </c>
      <c r="DP68" s="84">
        <v>353</v>
      </c>
      <c r="DQ68" s="84">
        <v>383.9</v>
      </c>
      <c r="DR68" s="84">
        <v>418.9</v>
      </c>
      <c r="DS68" s="84">
        <v>334.7</v>
      </c>
      <c r="DT68" s="84">
        <v>371.1</v>
      </c>
      <c r="DU68" s="84">
        <v>281.2</v>
      </c>
      <c r="DV68" s="84">
        <v>182.8</v>
      </c>
      <c r="DW68" s="84">
        <v>337.2</v>
      </c>
      <c r="DX68" s="84">
        <v>135.7</v>
      </c>
      <c r="DY68" s="84">
        <v>220.3</v>
      </c>
      <c r="DZ68" s="62">
        <v>224.5</v>
      </c>
      <c r="EA68" s="62">
        <v>70</v>
      </c>
      <c r="EB68" s="84">
        <v>58.5</v>
      </c>
      <c r="ED68" s="260">
        <v>8625.8</v>
      </c>
      <c r="EE68" s="84">
        <v>951.6</v>
      </c>
      <c r="EF68" s="84">
        <v>1992.7</v>
      </c>
      <c r="EG68" s="84">
        <v>4729</v>
      </c>
      <c r="EH68" s="62">
        <v>952.5</v>
      </c>
      <c r="EI68" s="84">
        <v>292.2</v>
      </c>
      <c r="EJ68" s="84">
        <v>308.3</v>
      </c>
      <c r="EK68" s="84">
        <v>351.1</v>
      </c>
      <c r="EL68" s="84">
        <v>547.4</v>
      </c>
      <c r="EM68" s="84">
        <v>441.1</v>
      </c>
      <c r="EN68" s="84">
        <v>1004.2</v>
      </c>
      <c r="EO68" s="62">
        <v>2697.6</v>
      </c>
      <c r="EP68" s="62">
        <v>1690.6</v>
      </c>
      <c r="EQ68" s="84">
        <v>340.8</v>
      </c>
      <c r="ER68" s="62">
        <v>334.2</v>
      </c>
      <c r="ES68" s="62">
        <v>307.9</v>
      </c>
      <c r="ET68" s="84">
        <v>310.4</v>
      </c>
      <c r="EV68" s="302">
        <v>8419.3</v>
      </c>
      <c r="EW68" s="62">
        <v>2661.5</v>
      </c>
      <c r="EX68" s="84">
        <v>2464.5</v>
      </c>
      <c r="EY68" s="84">
        <v>1180.5</v>
      </c>
      <c r="EZ68" s="84">
        <v>900.3</v>
      </c>
      <c r="FA68" s="62">
        <v>667.8</v>
      </c>
      <c r="FB68" s="84">
        <v>1130.1</v>
      </c>
      <c r="FC68" s="84">
        <v>863.6</v>
      </c>
      <c r="FD68" s="84">
        <v>866.2</v>
      </c>
      <c r="FE68" s="84">
        <v>756.8</v>
      </c>
      <c r="FF68" s="84">
        <v>841.5</v>
      </c>
      <c r="FG68" s="84">
        <v>491.3</v>
      </c>
      <c r="FH68" s="84">
        <v>382</v>
      </c>
      <c r="FI68" s="84">
        <v>307.2</v>
      </c>
      <c r="FJ68" s="84">
        <v>482.4</v>
      </c>
      <c r="FK68" s="84">
        <v>269.5</v>
      </c>
      <c r="FL68" s="84">
        <v>148.4</v>
      </c>
      <c r="FM68" s="302"/>
      <c r="FN68" s="280">
        <v>145.8</v>
      </c>
      <c r="FO68" s="280">
        <v>2276.1</v>
      </c>
      <c r="FP68" s="280">
        <v>834.3</v>
      </c>
      <c r="FQ68" s="280">
        <v>306</v>
      </c>
      <c r="FR68" s="84">
        <v>12.2</v>
      </c>
      <c r="FS68" s="84">
        <v>18.1</v>
      </c>
      <c r="FT68" s="84">
        <v>115.5</v>
      </c>
      <c r="FU68" s="84">
        <v>482.8</v>
      </c>
      <c r="FV68" s="84">
        <v>1037.6</v>
      </c>
      <c r="FW68" s="84">
        <v>755.7</v>
      </c>
      <c r="FX68" s="84">
        <v>431.8</v>
      </c>
      <c r="FY68" s="84">
        <v>202.9</v>
      </c>
      <c r="FZ68" s="84">
        <v>199.6</v>
      </c>
      <c r="GA68" s="84">
        <v>100.4</v>
      </c>
      <c r="GB68" s="84">
        <v>66.2</v>
      </c>
      <c r="GC68" s="84">
        <v>139.4</v>
      </c>
      <c r="GE68" s="290">
        <v>177.2</v>
      </c>
      <c r="GF68" s="290">
        <v>761.3</v>
      </c>
      <c r="GG68" s="290">
        <v>904.1</v>
      </c>
      <c r="GH68" s="290">
        <v>1579.3</v>
      </c>
      <c r="GI68" s="282">
        <v>10.3</v>
      </c>
      <c r="GJ68" s="282">
        <v>10.4</v>
      </c>
      <c r="GK68" s="282">
        <v>156.5</v>
      </c>
      <c r="GL68" s="282">
        <v>239.4</v>
      </c>
      <c r="GM68" s="282">
        <v>150</v>
      </c>
      <c r="GN68" s="282">
        <v>371.9</v>
      </c>
      <c r="GO68" s="282">
        <v>393.6</v>
      </c>
      <c r="GP68" s="282">
        <v>234.8</v>
      </c>
      <c r="GQ68" s="282">
        <v>275.7</v>
      </c>
      <c r="GR68" s="282">
        <v>457.7</v>
      </c>
      <c r="GS68" s="282">
        <v>596.8</v>
      </c>
      <c r="GT68" s="282">
        <v>524.8</v>
      </c>
      <c r="GU68" s="282"/>
      <c r="GV68" s="280">
        <v>571.4</v>
      </c>
      <c r="GW68" s="280">
        <v>1391.3</v>
      </c>
      <c r="GX68" s="280">
        <v>912.9</v>
      </c>
      <c r="GY68" s="280">
        <v>195.1</v>
      </c>
      <c r="GZ68" s="62">
        <v>132.9</v>
      </c>
      <c r="HA68" s="62">
        <v>139</v>
      </c>
      <c r="HB68" s="62">
        <v>299.5</v>
      </c>
      <c r="HC68" s="62">
        <v>445.4</v>
      </c>
      <c r="HD68" s="6">
        <v>444.8</v>
      </c>
      <c r="HE68" s="6">
        <v>501.1</v>
      </c>
      <c r="HF68" s="6">
        <v>387</v>
      </c>
      <c r="HG68" s="6">
        <v>247</v>
      </c>
      <c r="HH68" s="6">
        <v>278.9</v>
      </c>
      <c r="HI68" s="6">
        <v>70.8</v>
      </c>
      <c r="HJ68" s="6">
        <v>46</v>
      </c>
      <c r="HK68" s="6">
        <v>78.3</v>
      </c>
      <c r="HM68" s="280">
        <v>400.1</v>
      </c>
      <c r="HN68" s="280">
        <f t="shared" si="0"/>
        <v>782.9</v>
      </c>
      <c r="HO68" s="280">
        <f t="shared" si="1"/>
        <v>878.5</v>
      </c>
      <c r="HP68" s="280">
        <f t="shared" si="2"/>
        <v>720.2</v>
      </c>
      <c r="HQ68" s="280">
        <v>166.3</v>
      </c>
      <c r="HR68" s="280">
        <v>112.8</v>
      </c>
      <c r="HS68" s="280">
        <v>121</v>
      </c>
      <c r="HT68" s="62">
        <v>19.8</v>
      </c>
      <c r="HU68" s="6">
        <v>240.7</v>
      </c>
      <c r="HV68" s="6">
        <v>522.4</v>
      </c>
      <c r="HW68" s="6">
        <v>366.4</v>
      </c>
      <c r="HX68" s="6">
        <v>270.9</v>
      </c>
      <c r="HY68" s="6">
        <v>241.2</v>
      </c>
      <c r="HZ68" s="6">
        <v>534.1</v>
      </c>
      <c r="IA68" s="6">
        <v>66.4</v>
      </c>
      <c r="IB68" s="6">
        <v>119.7</v>
      </c>
    </row>
    <row r="69" spans="2:236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302"/>
      <c r="EW69" s="62"/>
      <c r="FA69" s="62"/>
      <c r="FM69" s="302"/>
      <c r="GE69" s="289"/>
      <c r="GF69" s="289"/>
      <c r="GG69" s="289"/>
      <c r="GH69" s="289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28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M69" s="280"/>
      <c r="HN69" s="280"/>
      <c r="HO69" s="280"/>
      <c r="HP69" s="280"/>
      <c r="HQ69" s="280"/>
      <c r="HR69" s="280"/>
      <c r="HS69" s="280"/>
      <c r="HT69" s="62"/>
      <c r="HU69" s="62"/>
      <c r="HV69" s="62"/>
      <c r="HW69" s="62"/>
      <c r="HX69" s="62"/>
      <c r="HY69" s="62"/>
      <c r="HZ69" s="62"/>
      <c r="IA69" s="62"/>
      <c r="IB69" s="62"/>
    </row>
    <row r="70" spans="1:236" s="84" customFormat="1" ht="22.5" customHeight="1">
      <c r="A70" s="231" t="s">
        <v>273</v>
      </c>
      <c r="B70" s="184"/>
      <c r="C70" s="184"/>
      <c r="D70" s="191" t="s">
        <v>183</v>
      </c>
      <c r="E70" s="184"/>
      <c r="F70" s="213"/>
      <c r="G70" s="10"/>
      <c r="H70" s="10"/>
      <c r="I70" s="10"/>
      <c r="J70" s="10"/>
      <c r="K70" s="6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3"/>
      <c r="Y70" s="10"/>
      <c r="Z70" s="10"/>
      <c r="AA70" s="10"/>
      <c r="AB70" s="10"/>
      <c r="AC70" s="203"/>
      <c r="AD70" s="10"/>
      <c r="AE70" s="10"/>
      <c r="AF70" s="10"/>
      <c r="AG70" s="203"/>
      <c r="AH70" s="203"/>
      <c r="AI70" s="10"/>
      <c r="AJ70" s="10"/>
      <c r="AK70" s="10"/>
      <c r="AL70" s="62"/>
      <c r="AM70" s="10"/>
      <c r="AN70" s="10"/>
      <c r="AO70" s="10"/>
      <c r="AP70" s="213"/>
      <c r="AQ70" s="10"/>
      <c r="AR70" s="10"/>
      <c r="AS70" s="10"/>
      <c r="AT70" s="10"/>
      <c r="AU70" s="10"/>
      <c r="AV70" s="201"/>
      <c r="AW70" s="201"/>
      <c r="AX70" s="201"/>
      <c r="AY70" s="201"/>
      <c r="AZ70" s="201"/>
      <c r="BA70" s="201"/>
      <c r="BB70" s="201"/>
      <c r="BC70" s="201"/>
      <c r="BD70" s="10"/>
      <c r="BE70" s="201"/>
      <c r="BF70" s="10"/>
      <c r="BG70" s="10"/>
      <c r="BH70" s="256"/>
      <c r="BZ70" s="260"/>
      <c r="CS70" s="260"/>
      <c r="DL70" s="260"/>
      <c r="ED70" s="260"/>
      <c r="EH70" s="62"/>
      <c r="EV70" s="302"/>
      <c r="EW70" s="62"/>
      <c r="FA70" s="62"/>
      <c r="FM70" s="302"/>
      <c r="GE70" s="289"/>
      <c r="GF70" s="289"/>
      <c r="GG70" s="289"/>
      <c r="GH70" s="289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28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M70" s="280"/>
      <c r="HN70" s="280"/>
      <c r="HO70" s="280"/>
      <c r="HP70" s="280"/>
      <c r="HQ70" s="280"/>
      <c r="HR70" s="280"/>
      <c r="HS70" s="280"/>
      <c r="HT70" s="62"/>
      <c r="HU70" s="62"/>
      <c r="HV70" s="62"/>
      <c r="HW70" s="62"/>
      <c r="HX70" s="62"/>
      <c r="HY70" s="62"/>
      <c r="HZ70" s="62"/>
      <c r="IA70" s="62"/>
      <c r="IB70" s="62"/>
    </row>
    <row r="71" spans="1:236" s="126" customFormat="1" ht="29.25" customHeight="1">
      <c r="A71" s="74" t="s">
        <v>274</v>
      </c>
      <c r="B71" s="198" t="s">
        <v>275</v>
      </c>
      <c r="C71" s="198" t="s">
        <v>275</v>
      </c>
      <c r="D71" s="74" t="s">
        <v>158</v>
      </c>
      <c r="E71" s="198" t="s">
        <v>196</v>
      </c>
      <c r="F71" s="225">
        <v>32471.4</v>
      </c>
      <c r="G71" s="203">
        <v>7031.9</v>
      </c>
      <c r="H71" s="203">
        <v>7833.7</v>
      </c>
      <c r="I71" s="203">
        <v>9582.2</v>
      </c>
      <c r="J71" s="203">
        <v>8023.6</v>
      </c>
      <c r="K71" s="61">
        <v>1981.4</v>
      </c>
      <c r="L71" s="203">
        <v>2748</v>
      </c>
      <c r="M71" s="203">
        <v>2302.5</v>
      </c>
      <c r="N71" s="203">
        <v>2619.9</v>
      </c>
      <c r="O71" s="203">
        <v>2605.2</v>
      </c>
      <c r="P71" s="203">
        <v>2608.6</v>
      </c>
      <c r="Q71" s="203">
        <v>3503.1</v>
      </c>
      <c r="R71" s="203">
        <v>2861.3</v>
      </c>
      <c r="S71" s="203">
        <v>3217.8</v>
      </c>
      <c r="T71" s="203">
        <v>3385.1</v>
      </c>
      <c r="U71" s="203">
        <v>2375.6</v>
      </c>
      <c r="V71" s="203">
        <v>2262.9</v>
      </c>
      <c r="W71" s="203"/>
      <c r="X71" s="225">
        <v>37781.4</v>
      </c>
      <c r="Y71" s="203">
        <v>5587.8</v>
      </c>
      <c r="Z71" s="203">
        <v>9328.5</v>
      </c>
      <c r="AA71" s="203">
        <v>12547</v>
      </c>
      <c r="AB71" s="203">
        <v>10318.1</v>
      </c>
      <c r="AC71" s="203">
        <v>1163.6</v>
      </c>
      <c r="AD71" s="203">
        <v>3224.6</v>
      </c>
      <c r="AE71" s="203">
        <v>1199.6</v>
      </c>
      <c r="AF71" s="203">
        <v>2480.2</v>
      </c>
      <c r="AG71" s="203">
        <v>3378.1</v>
      </c>
      <c r="AH71" s="203">
        <v>3470.2</v>
      </c>
      <c r="AI71" s="203">
        <v>3621</v>
      </c>
      <c r="AJ71" s="203">
        <v>4162.5</v>
      </c>
      <c r="AK71" s="203">
        <v>4763.5</v>
      </c>
      <c r="AL71" s="74">
        <v>3389.9</v>
      </c>
      <c r="AM71" s="203">
        <v>3717.7</v>
      </c>
      <c r="AN71" s="203">
        <v>3210.5</v>
      </c>
      <c r="AO71" s="203"/>
      <c r="AP71" s="225">
        <v>45439.6</v>
      </c>
      <c r="AQ71" s="203">
        <v>11284.1</v>
      </c>
      <c r="AR71" s="203">
        <v>10308</v>
      </c>
      <c r="AS71" s="10">
        <v>11668.3</v>
      </c>
      <c r="AT71" s="10">
        <v>12179.2</v>
      </c>
      <c r="AU71" s="203">
        <v>3979.8</v>
      </c>
      <c r="AV71" s="202">
        <v>4214.4</v>
      </c>
      <c r="AW71" s="202">
        <v>3089.9</v>
      </c>
      <c r="AX71" s="202">
        <v>3188.6</v>
      </c>
      <c r="AY71" s="202">
        <v>3497.7</v>
      </c>
      <c r="AZ71" s="202">
        <v>3621.7</v>
      </c>
      <c r="BA71" s="202">
        <v>3908</v>
      </c>
      <c r="BB71" s="202">
        <v>3610.2</v>
      </c>
      <c r="BC71" s="202">
        <v>4150.1</v>
      </c>
      <c r="BD71" s="203">
        <v>4784.6</v>
      </c>
      <c r="BE71" s="202">
        <v>3885.8</v>
      </c>
      <c r="BF71" s="203">
        <v>3508.8</v>
      </c>
      <c r="BG71" s="203"/>
      <c r="BH71" s="256">
        <v>28268.5</v>
      </c>
      <c r="BI71" s="126">
        <v>6097.9</v>
      </c>
      <c r="BJ71" s="84">
        <v>6614.8</v>
      </c>
      <c r="BK71" s="126">
        <v>7763.8</v>
      </c>
      <c r="BL71" s="126">
        <v>7792</v>
      </c>
      <c r="BM71" s="126">
        <v>2046.6</v>
      </c>
      <c r="BN71" s="126">
        <v>2092.3</v>
      </c>
      <c r="BO71" s="126">
        <v>1959</v>
      </c>
      <c r="BP71" s="84">
        <v>1780.4</v>
      </c>
      <c r="BQ71" s="84">
        <v>2231.1</v>
      </c>
      <c r="BR71" s="84">
        <v>2603.3</v>
      </c>
      <c r="BS71" s="84">
        <v>2606</v>
      </c>
      <c r="BT71" s="126">
        <v>2332.2</v>
      </c>
      <c r="BU71" s="84">
        <v>2825.6</v>
      </c>
      <c r="BV71" s="84">
        <v>2937</v>
      </c>
      <c r="BW71" s="84">
        <v>2587.5</v>
      </c>
      <c r="BX71" s="84">
        <v>2267.5</v>
      </c>
      <c r="BY71" s="84"/>
      <c r="BZ71" s="260">
        <v>26378.7</v>
      </c>
      <c r="CA71" s="84">
        <v>4949.3</v>
      </c>
      <c r="CB71" s="84">
        <v>4859.5</v>
      </c>
      <c r="CC71" s="84">
        <v>6107</v>
      </c>
      <c r="CD71" s="84">
        <v>9106.2</v>
      </c>
      <c r="CE71" s="84">
        <v>1534.3</v>
      </c>
      <c r="CF71" s="84">
        <v>1661.2</v>
      </c>
      <c r="CG71" s="126">
        <v>2093.1</v>
      </c>
      <c r="CH71" s="126">
        <v>1430.1</v>
      </c>
      <c r="CI71" s="126">
        <v>2004.4</v>
      </c>
      <c r="CJ71" s="126">
        <v>1764.3</v>
      </c>
      <c r="CK71" s="126">
        <v>1629.7</v>
      </c>
      <c r="CL71" s="126">
        <v>2234.4</v>
      </c>
      <c r="CM71" s="126">
        <v>2582</v>
      </c>
      <c r="CN71" s="126">
        <v>3427.3</v>
      </c>
      <c r="CO71" s="126">
        <v>3090.8</v>
      </c>
      <c r="CP71" s="84">
        <v>2927.1</v>
      </c>
      <c r="CQ71" s="84"/>
      <c r="CR71" s="84"/>
      <c r="CS71" s="260">
        <v>35113.3</v>
      </c>
      <c r="CT71" s="84">
        <v>7650.5</v>
      </c>
      <c r="CU71" s="84">
        <v>6896.1</v>
      </c>
      <c r="CV71" s="84">
        <v>10441.7</v>
      </c>
      <c r="CW71" s="84">
        <v>10125</v>
      </c>
      <c r="CX71" s="126">
        <v>4283.9</v>
      </c>
      <c r="CY71" s="126">
        <v>713.4</v>
      </c>
      <c r="CZ71" s="126">
        <v>2653.2</v>
      </c>
      <c r="DA71" s="84">
        <v>1994</v>
      </c>
      <c r="DB71" s="126">
        <v>2032.9</v>
      </c>
      <c r="DC71" s="84">
        <v>2869.2</v>
      </c>
      <c r="DD71" s="84">
        <v>3231.9</v>
      </c>
      <c r="DE71" s="84">
        <v>3572.5</v>
      </c>
      <c r="DF71" s="126">
        <v>3637.3</v>
      </c>
      <c r="DG71" s="84">
        <v>4015.4</v>
      </c>
      <c r="DH71" s="84">
        <v>3354.7</v>
      </c>
      <c r="DI71" s="84">
        <v>2754.9</v>
      </c>
      <c r="DJ71" s="84">
        <v>35113.3</v>
      </c>
      <c r="DK71" s="84"/>
      <c r="DL71" s="260">
        <v>39372.5</v>
      </c>
      <c r="DM71" s="84">
        <v>11831.2</v>
      </c>
      <c r="DN71" s="84">
        <v>9546.2</v>
      </c>
      <c r="DO71" s="84">
        <v>9027.3</v>
      </c>
      <c r="DP71" s="84">
        <v>8967.8</v>
      </c>
      <c r="DQ71" s="126">
        <v>5243.1</v>
      </c>
      <c r="DR71" s="126">
        <v>3320.9</v>
      </c>
      <c r="DS71" s="126">
        <v>3267.2</v>
      </c>
      <c r="DT71" s="84">
        <v>3038.1</v>
      </c>
      <c r="DU71" s="84">
        <v>3079.6</v>
      </c>
      <c r="DV71" s="84">
        <v>3428.5</v>
      </c>
      <c r="DW71" s="84">
        <v>3249.2</v>
      </c>
      <c r="DX71" s="84">
        <v>5653.3</v>
      </c>
      <c r="DY71" s="84">
        <v>124.8</v>
      </c>
      <c r="DZ71" s="126">
        <v>3349.8</v>
      </c>
      <c r="EA71" s="126">
        <v>2825.1</v>
      </c>
      <c r="EB71" s="84">
        <v>2792.9</v>
      </c>
      <c r="EC71" s="84"/>
      <c r="ED71" s="260">
        <v>34352.8</v>
      </c>
      <c r="EE71" s="84">
        <v>6260.4</v>
      </c>
      <c r="EF71" s="84">
        <v>9016.7</v>
      </c>
      <c r="EG71" s="84">
        <v>9781.4</v>
      </c>
      <c r="EH71" s="62">
        <v>9294.3</v>
      </c>
      <c r="EI71" s="126">
        <v>1979.6</v>
      </c>
      <c r="EJ71" s="126">
        <v>2008</v>
      </c>
      <c r="EK71" s="126">
        <v>2272.8</v>
      </c>
      <c r="EL71" s="84">
        <v>2902.6</v>
      </c>
      <c r="EM71" s="84">
        <v>2710.1</v>
      </c>
      <c r="EN71" s="84">
        <v>3404</v>
      </c>
      <c r="EO71" s="84">
        <v>2381.6</v>
      </c>
      <c r="EP71" s="84">
        <v>3982.4</v>
      </c>
      <c r="EQ71" s="84">
        <v>3417.4</v>
      </c>
      <c r="ER71" s="126">
        <v>3041.7</v>
      </c>
      <c r="ES71" s="126">
        <v>3160.1</v>
      </c>
      <c r="ET71" s="84">
        <v>3092.5</v>
      </c>
      <c r="EU71" s="84"/>
      <c r="EV71" s="304">
        <v>37335.9</v>
      </c>
      <c r="EW71" s="62">
        <v>6703.7</v>
      </c>
      <c r="EX71" s="84">
        <v>6419.1</v>
      </c>
      <c r="EY71" s="84">
        <v>7121.4</v>
      </c>
      <c r="EZ71" s="84">
        <v>9663.2</v>
      </c>
      <c r="FA71" s="74">
        <v>2280</v>
      </c>
      <c r="FB71" s="126">
        <v>2203.2</v>
      </c>
      <c r="FC71" s="126">
        <v>2220.5</v>
      </c>
      <c r="FD71" s="126">
        <v>1950.6</v>
      </c>
      <c r="FE71" s="6">
        <v>2265.3</v>
      </c>
      <c r="FF71" s="6">
        <v>2203.2</v>
      </c>
      <c r="FG71" s="6">
        <v>2220.5</v>
      </c>
      <c r="FH71" s="6">
        <v>1950.6</v>
      </c>
      <c r="FI71" s="6">
        <v>2950.3</v>
      </c>
      <c r="FJ71" s="6">
        <v>3106.9</v>
      </c>
      <c r="FK71" s="6">
        <v>2810.5</v>
      </c>
      <c r="FL71" s="6">
        <v>3745.8</v>
      </c>
      <c r="FM71" s="304"/>
      <c r="FN71" s="6">
        <v>7883</v>
      </c>
      <c r="FO71" s="6">
        <v>9958.8</v>
      </c>
      <c r="FP71" s="6">
        <v>10581.3</v>
      </c>
      <c r="FQ71" s="126">
        <v>13053.8</v>
      </c>
      <c r="FR71" s="126">
        <v>2220.6</v>
      </c>
      <c r="FS71" s="126">
        <v>2793.7</v>
      </c>
      <c r="FT71" s="126">
        <v>2868.7</v>
      </c>
      <c r="FU71" s="126">
        <v>2777.4</v>
      </c>
      <c r="FV71" s="126">
        <v>2974.7</v>
      </c>
      <c r="FW71" s="126">
        <v>4206.7</v>
      </c>
      <c r="FX71" s="126">
        <v>3431.3</v>
      </c>
      <c r="FY71" s="126">
        <v>3625.6</v>
      </c>
      <c r="FZ71" s="126">
        <v>3524.4</v>
      </c>
      <c r="GA71" s="126">
        <v>4300.4</v>
      </c>
      <c r="GB71" s="126">
        <v>4323.5</v>
      </c>
      <c r="GC71" s="126">
        <v>4429.9</v>
      </c>
      <c r="GE71" s="290">
        <v>8985.3</v>
      </c>
      <c r="GF71" s="290">
        <v>10003</v>
      </c>
      <c r="GG71" s="290">
        <v>12788.3</v>
      </c>
      <c r="GH71" s="290">
        <v>12984.7</v>
      </c>
      <c r="GI71" s="74">
        <v>2634.5</v>
      </c>
      <c r="GJ71" s="74">
        <v>2787.3</v>
      </c>
      <c r="GK71" s="74">
        <v>3563.5</v>
      </c>
      <c r="GL71" s="74">
        <v>2941.3</v>
      </c>
      <c r="GM71" s="74">
        <v>3375.7</v>
      </c>
      <c r="GN71" s="74">
        <v>3686</v>
      </c>
      <c r="GO71" s="74">
        <v>4339.8</v>
      </c>
      <c r="GP71" s="74">
        <v>3660.7</v>
      </c>
      <c r="GQ71" s="74">
        <v>4787.8</v>
      </c>
      <c r="GR71" s="74">
        <v>4250.1</v>
      </c>
      <c r="GS71" s="74">
        <v>4494.6</v>
      </c>
      <c r="GT71" s="74">
        <v>4240</v>
      </c>
      <c r="GU71" s="282"/>
      <c r="GV71" s="280">
        <v>9422</v>
      </c>
      <c r="GW71" s="280">
        <v>11472.2</v>
      </c>
      <c r="GX71" s="280">
        <v>12377.1</v>
      </c>
      <c r="GY71" s="280">
        <v>12974.5</v>
      </c>
      <c r="GZ71" s="74">
        <v>2761.8</v>
      </c>
      <c r="HA71" s="74">
        <v>2883.9</v>
      </c>
      <c r="HB71" s="74">
        <v>3776.3</v>
      </c>
      <c r="HC71" s="74">
        <v>3575.2</v>
      </c>
      <c r="HD71" s="6">
        <v>3782.1</v>
      </c>
      <c r="HE71" s="6">
        <v>4114.9</v>
      </c>
      <c r="HF71" s="6">
        <v>3855.7</v>
      </c>
      <c r="HG71" s="6">
        <v>4037.7</v>
      </c>
      <c r="HH71" s="6">
        <v>4483.7</v>
      </c>
      <c r="HI71" s="6">
        <v>4225.4</v>
      </c>
      <c r="HJ71" s="6">
        <v>4350.8</v>
      </c>
      <c r="HK71" s="6">
        <v>4398.3</v>
      </c>
      <c r="HM71" s="280">
        <v>9848.8</v>
      </c>
      <c r="HN71" s="280">
        <f t="shared" si="0"/>
        <v>8166.8</v>
      </c>
      <c r="HO71" s="280">
        <f t="shared" si="1"/>
        <v>12430</v>
      </c>
      <c r="HP71" s="280">
        <f t="shared" si="2"/>
        <v>12427.7</v>
      </c>
      <c r="HQ71" s="280">
        <v>3313</v>
      </c>
      <c r="HR71" s="280">
        <v>3616.7</v>
      </c>
      <c r="HS71" s="280">
        <v>2919.1</v>
      </c>
      <c r="HT71" s="74">
        <v>1457.1</v>
      </c>
      <c r="HU71" s="6">
        <v>2749.3</v>
      </c>
      <c r="HV71" s="6">
        <v>3960.4</v>
      </c>
      <c r="HW71" s="6">
        <v>4079</v>
      </c>
      <c r="HX71" s="6">
        <v>3975</v>
      </c>
      <c r="HY71" s="6">
        <v>4376</v>
      </c>
      <c r="HZ71" s="6">
        <v>4546.9</v>
      </c>
      <c r="IA71" s="6">
        <v>4033.3</v>
      </c>
      <c r="IB71" s="6">
        <v>3847.5</v>
      </c>
    </row>
    <row r="72" spans="2:236" s="84" customFormat="1" ht="12">
      <c r="B72" s="184"/>
      <c r="C72" s="184"/>
      <c r="D72" s="62"/>
      <c r="E72" s="184"/>
      <c r="F72" s="213"/>
      <c r="G72" s="10"/>
      <c r="H72" s="10"/>
      <c r="I72" s="10"/>
      <c r="J72" s="10"/>
      <c r="K72" s="6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302"/>
      <c r="EW72" s="62"/>
      <c r="FA72" s="62"/>
      <c r="FM72" s="302"/>
      <c r="FN72" s="6"/>
      <c r="FO72" s="6"/>
      <c r="FP72" s="6"/>
      <c r="FQ72" s="126"/>
      <c r="GE72" s="289"/>
      <c r="GF72" s="289"/>
      <c r="GG72" s="289"/>
      <c r="GH72" s="289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28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M72" s="280"/>
      <c r="HN72" s="280"/>
      <c r="HO72" s="280"/>
      <c r="HP72" s="280"/>
      <c r="HQ72" s="280"/>
      <c r="HR72" s="280"/>
      <c r="HS72" s="280"/>
      <c r="HT72" s="62"/>
      <c r="HU72" s="62"/>
      <c r="HV72" s="62"/>
      <c r="HW72" s="62"/>
      <c r="HX72" s="62"/>
      <c r="HY72" s="62"/>
      <c r="HZ72" s="62"/>
      <c r="IA72" s="62"/>
      <c r="IB72" s="62"/>
    </row>
    <row r="73" spans="1:236" s="84" customFormat="1" ht="24">
      <c r="A73" s="231" t="s">
        <v>276</v>
      </c>
      <c r="B73" s="184"/>
      <c r="C73" s="184"/>
      <c r="D73" s="191" t="s">
        <v>184</v>
      </c>
      <c r="E73" s="184"/>
      <c r="F73" s="213"/>
      <c r="G73" s="10"/>
      <c r="H73" s="10"/>
      <c r="I73" s="10"/>
      <c r="J73" s="10"/>
      <c r="K73" s="6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3"/>
      <c r="Y73" s="10"/>
      <c r="Z73" s="10"/>
      <c r="AA73" s="10"/>
      <c r="AB73" s="10"/>
      <c r="AC73" s="203"/>
      <c r="AD73" s="10"/>
      <c r="AE73" s="10"/>
      <c r="AF73" s="10"/>
      <c r="AG73" s="203"/>
      <c r="AH73" s="203"/>
      <c r="AI73" s="10"/>
      <c r="AJ73" s="10"/>
      <c r="AK73" s="10"/>
      <c r="AL73" s="62"/>
      <c r="AM73" s="10"/>
      <c r="AN73" s="10"/>
      <c r="AO73" s="10"/>
      <c r="AP73" s="213"/>
      <c r="AQ73" s="10"/>
      <c r="AR73" s="10"/>
      <c r="AS73" s="10"/>
      <c r="AT73" s="10"/>
      <c r="AU73" s="10"/>
      <c r="AV73" s="201"/>
      <c r="AW73" s="201"/>
      <c r="AX73" s="201"/>
      <c r="AY73" s="201"/>
      <c r="AZ73" s="201"/>
      <c r="BA73" s="201"/>
      <c r="BB73" s="201"/>
      <c r="BC73" s="201"/>
      <c r="BD73" s="10"/>
      <c r="BE73" s="201"/>
      <c r="BF73" s="10"/>
      <c r="BG73" s="10"/>
      <c r="BH73" s="256"/>
      <c r="BZ73" s="260"/>
      <c r="CS73" s="260"/>
      <c r="DL73" s="260"/>
      <c r="ED73" s="260"/>
      <c r="EH73" s="62"/>
      <c r="EV73" s="302"/>
      <c r="EW73" s="62"/>
      <c r="FA73" s="62"/>
      <c r="FM73" s="302"/>
      <c r="FN73" s="6"/>
      <c r="FO73" s="6"/>
      <c r="FP73" s="6"/>
      <c r="FQ73" s="126"/>
      <c r="GE73" s="289"/>
      <c r="GF73" s="289"/>
      <c r="GG73" s="289"/>
      <c r="GH73" s="289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28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M73" s="280"/>
      <c r="HN73" s="280"/>
      <c r="HO73" s="280"/>
      <c r="HP73" s="280"/>
      <c r="HQ73" s="280"/>
      <c r="HR73" s="280"/>
      <c r="HS73" s="280"/>
      <c r="HT73" s="62"/>
      <c r="HU73" s="62"/>
      <c r="HV73" s="62"/>
      <c r="HW73" s="62"/>
      <c r="HX73" s="62"/>
      <c r="HY73" s="62"/>
      <c r="HZ73" s="62"/>
      <c r="IA73" s="62"/>
      <c r="IB73" s="62"/>
    </row>
    <row r="74" spans="1:236" s="126" customFormat="1" ht="27.75" customHeight="1">
      <c r="A74" s="193" t="s">
        <v>277</v>
      </c>
      <c r="B74" s="198" t="s">
        <v>278</v>
      </c>
      <c r="C74" s="198" t="s">
        <v>278</v>
      </c>
      <c r="D74" s="193" t="s">
        <v>197</v>
      </c>
      <c r="E74" s="198" t="s">
        <v>146</v>
      </c>
      <c r="F74" s="225">
        <v>53352.1</v>
      </c>
      <c r="G74" s="203">
        <v>10522.9</v>
      </c>
      <c r="H74" s="203">
        <v>12857.1</v>
      </c>
      <c r="I74" s="203">
        <v>13812.7</v>
      </c>
      <c r="J74" s="203">
        <v>16159.4</v>
      </c>
      <c r="K74" s="61">
        <v>3577.8</v>
      </c>
      <c r="L74" s="203">
        <v>2886.9</v>
      </c>
      <c r="M74" s="203">
        <v>4058.2</v>
      </c>
      <c r="N74" s="203">
        <v>2727.5</v>
      </c>
      <c r="O74" s="203">
        <v>5418.8</v>
      </c>
      <c r="P74" s="203">
        <v>4710.8</v>
      </c>
      <c r="Q74" s="203">
        <v>4199.3</v>
      </c>
      <c r="R74" s="203">
        <v>5128.5</v>
      </c>
      <c r="S74" s="203">
        <v>4484.9</v>
      </c>
      <c r="T74" s="203">
        <v>3924.7</v>
      </c>
      <c r="U74" s="203">
        <v>5816.8</v>
      </c>
      <c r="V74" s="203">
        <v>6417.9</v>
      </c>
      <c r="W74" s="203"/>
      <c r="X74" s="225">
        <v>47045.1</v>
      </c>
      <c r="Y74" s="203">
        <v>10210</v>
      </c>
      <c r="Z74" s="203">
        <v>12756.5</v>
      </c>
      <c r="AA74" s="203">
        <v>12269.2</v>
      </c>
      <c r="AB74" s="203">
        <v>11809.4</v>
      </c>
      <c r="AC74" s="203">
        <v>2352.7</v>
      </c>
      <c r="AD74" s="203">
        <v>4326.5</v>
      </c>
      <c r="AE74" s="203">
        <v>3530.8</v>
      </c>
      <c r="AF74" s="203">
        <v>3544.3</v>
      </c>
      <c r="AG74" s="203">
        <v>3825</v>
      </c>
      <c r="AH74" s="203">
        <v>5387.2</v>
      </c>
      <c r="AI74" s="203">
        <v>5150.6</v>
      </c>
      <c r="AJ74" s="203">
        <v>2868.4</v>
      </c>
      <c r="AK74" s="203">
        <v>4250.2</v>
      </c>
      <c r="AL74" s="74">
        <v>2545.2</v>
      </c>
      <c r="AM74" s="203">
        <v>6286.9</v>
      </c>
      <c r="AN74" s="203">
        <v>2977.3</v>
      </c>
      <c r="AO74" s="203"/>
      <c r="AP74" s="225">
        <v>51563.7</v>
      </c>
      <c r="AQ74" s="203">
        <v>10854.5</v>
      </c>
      <c r="AR74" s="203">
        <v>14317.5</v>
      </c>
      <c r="AS74" s="203">
        <v>11697.6</v>
      </c>
      <c r="AT74" s="203">
        <v>14694.1</v>
      </c>
      <c r="AU74" s="203">
        <v>4183.5</v>
      </c>
      <c r="AV74" s="202">
        <v>3539.1</v>
      </c>
      <c r="AW74" s="202">
        <v>3131.9</v>
      </c>
      <c r="AX74" s="202">
        <v>4085.1</v>
      </c>
      <c r="AY74" s="202">
        <v>6161</v>
      </c>
      <c r="AZ74" s="203">
        <v>4071.4</v>
      </c>
      <c r="BA74" s="202">
        <v>4101.9</v>
      </c>
      <c r="BB74" s="203">
        <v>2945.4</v>
      </c>
      <c r="BC74" s="202">
        <v>4650.3</v>
      </c>
      <c r="BD74" s="203">
        <v>4132.8</v>
      </c>
      <c r="BE74" s="202">
        <v>5750.6</v>
      </c>
      <c r="BF74" s="203">
        <v>4810.7</v>
      </c>
      <c r="BG74" s="203"/>
      <c r="BH74" s="257"/>
      <c r="BI74" s="126">
        <v>12035.3</v>
      </c>
      <c r="BJ74" s="126">
        <v>19088.9</v>
      </c>
      <c r="BK74" s="126">
        <v>9017.2</v>
      </c>
      <c r="BL74" s="126">
        <v>24462.1</v>
      </c>
      <c r="BM74" s="126">
        <v>2502.5</v>
      </c>
      <c r="BN74" s="126">
        <v>4021.9</v>
      </c>
      <c r="BO74" s="126">
        <v>5510.9</v>
      </c>
      <c r="BP74" s="126">
        <v>5858.7</v>
      </c>
      <c r="BQ74" s="126">
        <v>5119.1</v>
      </c>
      <c r="BR74" s="126">
        <v>8111.1</v>
      </c>
      <c r="BS74" s="126">
        <v>2857.8</v>
      </c>
      <c r="BT74" s="126">
        <v>2953.8</v>
      </c>
      <c r="BU74" s="126">
        <v>3205.6</v>
      </c>
      <c r="BV74" s="126">
        <v>6408</v>
      </c>
      <c r="BW74" s="126">
        <v>11164.4</v>
      </c>
      <c r="BX74" s="126">
        <v>6889.7</v>
      </c>
      <c r="BZ74" s="261"/>
      <c r="CS74" s="260"/>
      <c r="CT74" s="84"/>
      <c r="CU74" s="84"/>
      <c r="CV74" s="84"/>
      <c r="CW74" s="84"/>
      <c r="DJ74" s="84"/>
      <c r="DK74" s="84"/>
      <c r="DL74" s="260"/>
      <c r="DM74" s="84"/>
      <c r="DN74" s="84"/>
      <c r="DO74" s="84"/>
      <c r="DP74" s="84"/>
      <c r="DT74" s="84"/>
      <c r="DU74" s="84"/>
      <c r="DV74" s="84"/>
      <c r="DW74" s="84"/>
      <c r="DX74" s="84"/>
      <c r="DY74" s="84"/>
      <c r="EB74" s="84"/>
      <c r="EC74" s="84"/>
      <c r="ED74" s="260"/>
      <c r="EE74" s="84"/>
      <c r="EF74" s="84"/>
      <c r="EG74" s="84"/>
      <c r="EH74" s="62"/>
      <c r="EL74" s="84"/>
      <c r="EM74" s="84"/>
      <c r="EN74" s="84"/>
      <c r="EO74" s="84"/>
      <c r="EP74" s="84"/>
      <c r="EQ74" s="84"/>
      <c r="ET74" s="84"/>
      <c r="EU74" s="84"/>
      <c r="EV74" s="302"/>
      <c r="EW74" s="62"/>
      <c r="EX74" s="84"/>
      <c r="EY74" s="84"/>
      <c r="EZ74" s="84"/>
      <c r="FA74" s="74"/>
      <c r="FM74" s="302"/>
      <c r="FN74" s="6"/>
      <c r="FO74" s="6"/>
      <c r="FP74" s="6"/>
      <c r="GE74" s="289"/>
      <c r="GF74" s="289"/>
      <c r="GG74" s="289"/>
      <c r="GH74" s="289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282"/>
      <c r="GZ74" s="74"/>
      <c r="HA74" s="74"/>
      <c r="HB74" s="74"/>
      <c r="HC74" s="74"/>
      <c r="HD74" s="74"/>
      <c r="HE74" s="62"/>
      <c r="HF74" s="62"/>
      <c r="HG74" s="62"/>
      <c r="HH74" s="62"/>
      <c r="HI74" s="62"/>
      <c r="HJ74" s="62"/>
      <c r="HK74" s="62"/>
      <c r="HM74" s="280"/>
      <c r="HN74" s="280"/>
      <c r="HO74" s="280"/>
      <c r="HP74" s="280"/>
      <c r="HQ74" s="280"/>
      <c r="HR74" s="280"/>
      <c r="HS74" s="280"/>
      <c r="HT74" s="74"/>
      <c r="HU74" s="74"/>
      <c r="HV74" s="62"/>
      <c r="HW74" s="62">
        <v>0</v>
      </c>
      <c r="HX74" s="62">
        <v>0</v>
      </c>
      <c r="HY74" s="62">
        <v>0</v>
      </c>
      <c r="HZ74" s="62">
        <v>0</v>
      </c>
      <c r="IA74" s="62">
        <v>0</v>
      </c>
      <c r="IB74" s="62"/>
    </row>
    <row r="75" spans="1:236" s="84" customFormat="1" ht="12">
      <c r="A75" s="193" t="s">
        <v>279</v>
      </c>
      <c r="B75" s="198" t="s">
        <v>219</v>
      </c>
      <c r="C75" s="198" t="s">
        <v>219</v>
      </c>
      <c r="D75" s="193" t="s">
        <v>116</v>
      </c>
      <c r="E75" s="198" t="s">
        <v>31</v>
      </c>
      <c r="F75" s="213">
        <v>1376.3</v>
      </c>
      <c r="G75" s="10">
        <v>297.4</v>
      </c>
      <c r="H75" s="10">
        <v>395.3</v>
      </c>
      <c r="I75" s="10">
        <v>370.7</v>
      </c>
      <c r="J75" s="10">
        <v>312.9</v>
      </c>
      <c r="K75" s="60">
        <v>98.7</v>
      </c>
      <c r="L75" s="10">
        <v>93.3</v>
      </c>
      <c r="M75" s="10">
        <v>105.4</v>
      </c>
      <c r="N75" s="10">
        <v>129.9</v>
      </c>
      <c r="O75" s="10">
        <v>146.7</v>
      </c>
      <c r="P75" s="10">
        <v>118.7</v>
      </c>
      <c r="Q75" s="10">
        <v>130.5</v>
      </c>
      <c r="R75" s="10">
        <v>119.1</v>
      </c>
      <c r="S75" s="10">
        <v>121.1</v>
      </c>
      <c r="T75" s="10">
        <v>102.9</v>
      </c>
      <c r="U75" s="10">
        <v>95.4</v>
      </c>
      <c r="V75" s="10">
        <v>114.6</v>
      </c>
      <c r="W75" s="10"/>
      <c r="X75" s="213">
        <v>1120</v>
      </c>
      <c r="Y75" s="10">
        <v>244.4</v>
      </c>
      <c r="Z75" s="10">
        <v>291.1</v>
      </c>
      <c r="AA75" s="10">
        <v>275.3</v>
      </c>
      <c r="AB75" s="10">
        <v>309.2</v>
      </c>
      <c r="AC75" s="203">
        <v>101.1</v>
      </c>
      <c r="AD75" s="10">
        <v>82.3</v>
      </c>
      <c r="AE75" s="10">
        <v>61</v>
      </c>
      <c r="AF75" s="10">
        <v>141.3</v>
      </c>
      <c r="AG75" s="203">
        <v>75.8</v>
      </c>
      <c r="AH75" s="203">
        <v>74</v>
      </c>
      <c r="AI75" s="10">
        <v>74.3</v>
      </c>
      <c r="AJ75" s="10">
        <v>101.9</v>
      </c>
      <c r="AK75" s="10">
        <v>99.1</v>
      </c>
      <c r="AL75" s="62">
        <v>101</v>
      </c>
      <c r="AM75" s="10">
        <v>80.3</v>
      </c>
      <c r="AN75" s="10">
        <v>127.9</v>
      </c>
      <c r="AO75" s="10"/>
      <c r="AP75" s="213">
        <v>1149.5</v>
      </c>
      <c r="AQ75" s="10">
        <v>274.1</v>
      </c>
      <c r="AR75" s="10">
        <v>245.9</v>
      </c>
      <c r="AS75" s="10">
        <v>308.1</v>
      </c>
      <c r="AT75" s="10">
        <v>321.4</v>
      </c>
      <c r="AU75" s="10">
        <v>118.9</v>
      </c>
      <c r="AV75" s="201">
        <v>59.3</v>
      </c>
      <c r="AW75" s="201">
        <v>95.9</v>
      </c>
      <c r="AX75" s="201">
        <v>82.3</v>
      </c>
      <c r="AY75" s="201">
        <v>109.8</v>
      </c>
      <c r="AZ75" s="201">
        <v>53.8</v>
      </c>
      <c r="BA75" s="201">
        <v>101.5</v>
      </c>
      <c r="BB75" s="201">
        <v>108.9</v>
      </c>
      <c r="BC75" s="201">
        <v>97.7</v>
      </c>
      <c r="BD75" s="10">
        <v>101.3</v>
      </c>
      <c r="BE75" s="201">
        <v>109.2</v>
      </c>
      <c r="BF75" s="10">
        <v>110.9</v>
      </c>
      <c r="BG75" s="10"/>
      <c r="BH75" s="256">
        <v>1038.6</v>
      </c>
      <c r="BI75" s="84">
        <v>259.8</v>
      </c>
      <c r="BJ75" s="84">
        <v>243.6</v>
      </c>
      <c r="BK75" s="84">
        <v>273.8</v>
      </c>
      <c r="BL75" s="84">
        <v>261.4</v>
      </c>
      <c r="BM75" s="84">
        <v>59.9</v>
      </c>
      <c r="BN75" s="84">
        <v>92</v>
      </c>
      <c r="BO75" s="84">
        <v>107.9</v>
      </c>
      <c r="BP75" s="84">
        <v>107.7</v>
      </c>
      <c r="BQ75" s="84">
        <v>58.4</v>
      </c>
      <c r="BR75" s="84">
        <v>77.5</v>
      </c>
      <c r="BS75" s="84">
        <v>77.1</v>
      </c>
      <c r="BT75" s="84">
        <v>90.5</v>
      </c>
      <c r="BU75" s="84">
        <v>106.2</v>
      </c>
      <c r="BV75" s="84">
        <v>73.7</v>
      </c>
      <c r="BW75" s="84">
        <v>133.2</v>
      </c>
      <c r="BX75" s="84">
        <v>54.5</v>
      </c>
      <c r="BZ75" s="260">
        <v>1226.8</v>
      </c>
      <c r="CA75" s="84">
        <v>356.2</v>
      </c>
      <c r="CB75" s="84">
        <v>359.7</v>
      </c>
      <c r="CC75" s="84">
        <v>272.4</v>
      </c>
      <c r="CD75" s="84">
        <v>308.5</v>
      </c>
      <c r="CE75" s="84">
        <v>111.4</v>
      </c>
      <c r="CF75" s="84">
        <v>106.5</v>
      </c>
      <c r="CG75" s="84">
        <v>120.9</v>
      </c>
      <c r="CH75" s="84">
        <v>136.1</v>
      </c>
      <c r="CI75" s="84">
        <v>112</v>
      </c>
      <c r="CJ75" s="84">
        <v>94.2</v>
      </c>
      <c r="CK75" s="84">
        <v>97.4</v>
      </c>
      <c r="CL75" s="84">
        <v>77.6</v>
      </c>
      <c r="CM75" s="84">
        <v>79.9</v>
      </c>
      <c r="CN75" s="84">
        <v>88.1</v>
      </c>
      <c r="CO75" s="84">
        <v>114.2</v>
      </c>
      <c r="CP75" s="84">
        <v>88.5</v>
      </c>
      <c r="CS75" s="260">
        <v>1365.8</v>
      </c>
      <c r="CT75" s="84">
        <v>271.1</v>
      </c>
      <c r="CU75" s="84">
        <v>340.8</v>
      </c>
      <c r="CV75" s="84">
        <v>405</v>
      </c>
      <c r="CW75" s="84">
        <v>348.9</v>
      </c>
      <c r="CX75" s="84">
        <v>78.6</v>
      </c>
      <c r="CY75" s="84">
        <v>98.6</v>
      </c>
      <c r="CZ75" s="84">
        <v>93.9</v>
      </c>
      <c r="DA75" s="84">
        <v>129.8</v>
      </c>
      <c r="DB75" s="84">
        <v>92.8</v>
      </c>
      <c r="DC75" s="84">
        <v>118.2</v>
      </c>
      <c r="DD75" s="84">
        <v>151.7</v>
      </c>
      <c r="DE75" s="84">
        <v>121.9</v>
      </c>
      <c r="DF75" s="84">
        <v>131.4</v>
      </c>
      <c r="DG75" s="84">
        <v>113.4</v>
      </c>
      <c r="DH75" s="84">
        <v>123.4</v>
      </c>
      <c r="DI75" s="84">
        <v>112.1</v>
      </c>
      <c r="DJ75" s="84">
        <v>1365.8</v>
      </c>
      <c r="DL75" s="260">
        <v>1194</v>
      </c>
      <c r="DM75" s="84">
        <v>284.5</v>
      </c>
      <c r="DN75" s="84">
        <v>298.9</v>
      </c>
      <c r="DO75" s="84">
        <v>288.8</v>
      </c>
      <c r="DP75" s="84">
        <v>321.8</v>
      </c>
      <c r="DQ75" s="84">
        <v>92.7</v>
      </c>
      <c r="DR75" s="84">
        <v>105.4</v>
      </c>
      <c r="DS75" s="84">
        <v>86.4</v>
      </c>
      <c r="DT75" s="84">
        <v>119.4</v>
      </c>
      <c r="DU75" s="84">
        <v>98.2</v>
      </c>
      <c r="DV75" s="84">
        <v>81.3</v>
      </c>
      <c r="DW75" s="84">
        <v>83.5</v>
      </c>
      <c r="DX75" s="84">
        <v>91.3</v>
      </c>
      <c r="DY75" s="84">
        <v>114</v>
      </c>
      <c r="DZ75" s="84">
        <v>121.3</v>
      </c>
      <c r="EA75" s="84">
        <v>83.4</v>
      </c>
      <c r="EB75" s="84">
        <v>117.1</v>
      </c>
      <c r="ED75" s="260">
        <v>1466.5</v>
      </c>
      <c r="EE75" s="84">
        <v>351.9</v>
      </c>
      <c r="EF75" s="84">
        <v>356.7</v>
      </c>
      <c r="EG75" s="84">
        <v>340.2</v>
      </c>
      <c r="EH75" s="62">
        <v>417.7</v>
      </c>
      <c r="EI75" s="84">
        <v>119.1</v>
      </c>
      <c r="EJ75" s="84">
        <v>114.5</v>
      </c>
      <c r="EK75" s="84">
        <v>118.3</v>
      </c>
      <c r="EL75" s="84">
        <v>97.7</v>
      </c>
      <c r="EM75" s="62">
        <v>149</v>
      </c>
      <c r="EN75" s="84">
        <v>110</v>
      </c>
      <c r="EO75" s="62">
        <v>118</v>
      </c>
      <c r="EP75" s="84">
        <v>86.2</v>
      </c>
      <c r="EQ75" s="84">
        <v>136</v>
      </c>
      <c r="ER75" s="84">
        <v>122.6</v>
      </c>
      <c r="ES75" s="84">
        <v>154.5</v>
      </c>
      <c r="ET75" s="84">
        <v>140.6</v>
      </c>
      <c r="EV75" s="302">
        <v>1129.2</v>
      </c>
      <c r="EW75" s="62">
        <v>188.2</v>
      </c>
      <c r="EX75" s="84">
        <v>349.1</v>
      </c>
      <c r="EY75" s="84">
        <v>392.4</v>
      </c>
      <c r="EZ75" s="84">
        <v>290.9</v>
      </c>
      <c r="FA75" s="6">
        <v>89.5</v>
      </c>
      <c r="FB75" s="6">
        <v>4.8</v>
      </c>
      <c r="FC75" s="6">
        <v>93.9</v>
      </c>
      <c r="FD75" s="6">
        <v>102.3</v>
      </c>
      <c r="FE75" s="6">
        <v>94.5</v>
      </c>
      <c r="FF75" s="6">
        <v>152.3</v>
      </c>
      <c r="FG75" s="6">
        <v>142.7</v>
      </c>
      <c r="FH75" s="6">
        <v>130.2</v>
      </c>
      <c r="FI75" s="6">
        <v>119.5</v>
      </c>
      <c r="FJ75" s="6">
        <v>74.2</v>
      </c>
      <c r="FK75" s="6">
        <v>80.6</v>
      </c>
      <c r="FL75" s="6">
        <v>136.1</v>
      </c>
      <c r="FM75" s="302"/>
      <c r="FN75" s="6">
        <v>324</v>
      </c>
      <c r="FO75" s="6">
        <v>287.4</v>
      </c>
      <c r="FP75" s="6">
        <v>361</v>
      </c>
      <c r="FQ75" s="126">
        <v>548.6</v>
      </c>
      <c r="FR75" s="84">
        <v>100.1</v>
      </c>
      <c r="FS75" s="84">
        <v>100.3</v>
      </c>
      <c r="FT75" s="84">
        <v>123.6</v>
      </c>
      <c r="FU75" s="84">
        <v>133.9</v>
      </c>
      <c r="FV75" s="84">
        <v>129.7</v>
      </c>
      <c r="FW75" s="84">
        <v>23.8</v>
      </c>
      <c r="FX75" s="84">
        <v>56</v>
      </c>
      <c r="FY75" s="84">
        <v>149.9</v>
      </c>
      <c r="FZ75" s="84">
        <v>155.1</v>
      </c>
      <c r="GA75" s="84">
        <v>176.1</v>
      </c>
      <c r="GB75" s="84">
        <v>192.5</v>
      </c>
      <c r="GC75" s="84">
        <v>180</v>
      </c>
      <c r="GE75" s="290">
        <v>477.2</v>
      </c>
      <c r="GF75" s="290">
        <v>524.1</v>
      </c>
      <c r="GG75" s="290">
        <v>349.1</v>
      </c>
      <c r="GH75" s="290">
        <v>320.7</v>
      </c>
      <c r="GI75" s="62">
        <v>139.7</v>
      </c>
      <c r="GJ75" s="62">
        <v>151.1</v>
      </c>
      <c r="GK75" s="62">
        <v>186.4</v>
      </c>
      <c r="GL75" s="62">
        <v>175.8</v>
      </c>
      <c r="GM75" s="62">
        <v>192.7</v>
      </c>
      <c r="GN75" s="62">
        <v>155.6</v>
      </c>
      <c r="GO75" s="62">
        <v>122.4</v>
      </c>
      <c r="GP75" s="62">
        <v>120</v>
      </c>
      <c r="GQ75" s="62">
        <v>106.7</v>
      </c>
      <c r="GR75" s="62">
        <v>109.3</v>
      </c>
      <c r="GS75" s="62">
        <v>114.3</v>
      </c>
      <c r="GT75" s="62">
        <v>97.1</v>
      </c>
      <c r="GU75" s="282"/>
      <c r="GV75" s="280">
        <v>267.1</v>
      </c>
      <c r="GW75" s="280">
        <v>204.1</v>
      </c>
      <c r="GX75" s="280">
        <v>220.5</v>
      </c>
      <c r="GY75" s="280">
        <v>281.6</v>
      </c>
      <c r="GZ75" s="62">
        <v>91.1</v>
      </c>
      <c r="HA75" s="62">
        <v>98.1</v>
      </c>
      <c r="HB75" s="62">
        <v>77.9</v>
      </c>
      <c r="HC75" s="6">
        <v>64.2</v>
      </c>
      <c r="HD75" s="6">
        <v>63.7</v>
      </c>
      <c r="HE75" s="6">
        <v>76.2</v>
      </c>
      <c r="HF75" s="6">
        <v>78.4</v>
      </c>
      <c r="HG75" s="6">
        <v>75.7</v>
      </c>
      <c r="HH75" s="6">
        <v>66.4</v>
      </c>
      <c r="HI75" s="6">
        <v>77.6</v>
      </c>
      <c r="HJ75" s="6">
        <v>103.2</v>
      </c>
      <c r="HK75" s="6">
        <v>100.8</v>
      </c>
      <c r="HM75" s="280">
        <v>209.3</v>
      </c>
      <c r="HN75" s="280">
        <f t="shared" si="0"/>
        <v>135.2</v>
      </c>
      <c r="HO75" s="280">
        <f t="shared" si="1"/>
        <v>943.3</v>
      </c>
      <c r="HP75" s="280">
        <f t="shared" si="2"/>
        <v>282.3</v>
      </c>
      <c r="HQ75" s="280">
        <v>85.1</v>
      </c>
      <c r="HR75" s="280">
        <v>64.1</v>
      </c>
      <c r="HS75" s="280">
        <v>60.1</v>
      </c>
      <c r="HT75" s="6">
        <v>24.8</v>
      </c>
      <c r="HU75" s="6">
        <v>53.8</v>
      </c>
      <c r="HV75" s="6">
        <v>56.6</v>
      </c>
      <c r="HW75" s="6">
        <v>236.8</v>
      </c>
      <c r="HX75" s="6">
        <v>235.3</v>
      </c>
      <c r="HY75" s="6">
        <v>471.2</v>
      </c>
      <c r="HZ75" s="6">
        <v>138.8</v>
      </c>
      <c r="IA75" s="6">
        <v>91.7</v>
      </c>
      <c r="IB75" s="6">
        <v>51.8</v>
      </c>
    </row>
    <row r="76" spans="1:236" s="84" customFormat="1" ht="24" customHeight="1" hidden="1">
      <c r="A76" s="193" t="s">
        <v>280</v>
      </c>
      <c r="B76" s="198" t="s">
        <v>219</v>
      </c>
      <c r="C76" s="198" t="s">
        <v>219</v>
      </c>
      <c r="D76" s="193" t="s">
        <v>357</v>
      </c>
      <c r="E76" s="198" t="s">
        <v>31</v>
      </c>
      <c r="F76" s="213">
        <v>439</v>
      </c>
      <c r="G76" s="10">
        <v>0</v>
      </c>
      <c r="H76" s="10">
        <v>38.1</v>
      </c>
      <c r="I76" s="10">
        <v>0</v>
      </c>
      <c r="J76" s="10">
        <v>400.9</v>
      </c>
      <c r="K76" s="6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38.1</v>
      </c>
      <c r="Q76" s="10">
        <v>0</v>
      </c>
      <c r="R76" s="10">
        <v>0</v>
      </c>
      <c r="S76" s="10">
        <v>0</v>
      </c>
      <c r="T76" s="10">
        <v>0.5</v>
      </c>
      <c r="U76" s="10">
        <v>0</v>
      </c>
      <c r="V76" s="10">
        <v>400.4</v>
      </c>
      <c r="W76" s="10"/>
      <c r="X76" s="213">
        <v>802.3</v>
      </c>
      <c r="Y76" s="10">
        <v>0</v>
      </c>
      <c r="Z76" s="10">
        <v>509.4</v>
      </c>
      <c r="AA76" s="10">
        <v>170.8</v>
      </c>
      <c r="AB76" s="10">
        <v>122.1</v>
      </c>
      <c r="AC76" s="203"/>
      <c r="AD76" s="10"/>
      <c r="AE76" s="10"/>
      <c r="AF76" s="10"/>
      <c r="AG76" s="203">
        <v>488.9</v>
      </c>
      <c r="AH76" s="203">
        <v>20.5</v>
      </c>
      <c r="AI76" s="10">
        <v>49.9</v>
      </c>
      <c r="AJ76" s="10">
        <v>94.4</v>
      </c>
      <c r="AK76" s="10">
        <v>26.5</v>
      </c>
      <c r="AL76" s="62">
        <v>38.3</v>
      </c>
      <c r="AM76" s="10">
        <v>44.5</v>
      </c>
      <c r="AN76" s="10">
        <v>39.3</v>
      </c>
      <c r="AO76" s="10"/>
      <c r="AP76" s="213">
        <v>993.4</v>
      </c>
      <c r="AQ76" s="10">
        <v>259.4</v>
      </c>
      <c r="AR76" s="10">
        <v>255.4</v>
      </c>
      <c r="AS76" s="10">
        <v>206.4</v>
      </c>
      <c r="AT76" s="10">
        <v>272.2</v>
      </c>
      <c r="AU76" s="10">
        <v>82.8</v>
      </c>
      <c r="AV76" s="201">
        <v>73.7</v>
      </c>
      <c r="AW76" s="201">
        <v>102.9</v>
      </c>
      <c r="AX76" s="201">
        <v>82.6</v>
      </c>
      <c r="AY76" s="201">
        <v>110.7</v>
      </c>
      <c r="AZ76" s="201">
        <v>62.1</v>
      </c>
      <c r="BA76" s="201">
        <v>51.7</v>
      </c>
      <c r="BB76" s="201">
        <v>70</v>
      </c>
      <c r="BC76" s="201">
        <v>84.7</v>
      </c>
      <c r="BD76" s="10">
        <v>82.5</v>
      </c>
      <c r="BE76" s="201">
        <v>97.8</v>
      </c>
      <c r="BF76" s="10">
        <v>91.9</v>
      </c>
      <c r="BG76" s="10"/>
      <c r="BH76" s="256">
        <v>1047.8</v>
      </c>
      <c r="BI76" s="84">
        <v>278.2</v>
      </c>
      <c r="BJ76" s="84">
        <v>263</v>
      </c>
      <c r="BK76" s="84">
        <v>230.6</v>
      </c>
      <c r="BL76" s="84">
        <v>276</v>
      </c>
      <c r="BM76" s="84">
        <v>73.3</v>
      </c>
      <c r="BN76" s="84">
        <v>109.6</v>
      </c>
      <c r="BO76" s="84">
        <v>95.3</v>
      </c>
      <c r="BP76" s="84">
        <v>95.3</v>
      </c>
      <c r="BQ76" s="84">
        <v>80.2</v>
      </c>
      <c r="BR76" s="84">
        <v>87.5</v>
      </c>
      <c r="BS76" s="84">
        <v>94.4</v>
      </c>
      <c r="BT76" s="84">
        <v>76.8</v>
      </c>
      <c r="BU76" s="84">
        <v>59.4</v>
      </c>
      <c r="BV76" s="84">
        <v>85.1</v>
      </c>
      <c r="BW76" s="84">
        <v>93.7</v>
      </c>
      <c r="BX76" s="84">
        <v>97.2</v>
      </c>
      <c r="BZ76" s="260">
        <v>819</v>
      </c>
      <c r="CA76" s="84">
        <v>140</v>
      </c>
      <c r="CB76" s="84">
        <v>170</v>
      </c>
      <c r="CC76" s="84">
        <v>218.3</v>
      </c>
      <c r="CD76" s="84">
        <v>190.3</v>
      </c>
      <c r="CE76" s="84">
        <v>29.7</v>
      </c>
      <c r="CF76" s="84">
        <v>60.5</v>
      </c>
      <c r="CG76" s="84">
        <v>75</v>
      </c>
      <c r="CH76" s="84">
        <v>64.3</v>
      </c>
      <c r="CI76" s="84">
        <v>76.9</v>
      </c>
      <c r="CJ76" s="84">
        <v>54</v>
      </c>
      <c r="CK76" s="84">
        <v>85.5</v>
      </c>
      <c r="CL76" s="84">
        <v>64.2</v>
      </c>
      <c r="CM76" s="84">
        <v>93.7</v>
      </c>
      <c r="CN76" s="84">
        <v>79.9</v>
      </c>
      <c r="CO76" s="84">
        <v>53.4</v>
      </c>
      <c r="CP76" s="84">
        <v>81.9</v>
      </c>
      <c r="CS76" s="260">
        <v>747</v>
      </c>
      <c r="CT76" s="84">
        <v>184.1</v>
      </c>
      <c r="CU76" s="84">
        <v>162.3</v>
      </c>
      <c r="CV76" s="84">
        <v>159.2</v>
      </c>
      <c r="CW76" s="84">
        <v>241.4</v>
      </c>
      <c r="CX76" s="84">
        <v>76.9</v>
      </c>
      <c r="CY76" s="84">
        <v>57.5</v>
      </c>
      <c r="CZ76" s="84">
        <v>49.7</v>
      </c>
      <c r="DA76" s="84">
        <v>66.5</v>
      </c>
      <c r="DB76" s="84">
        <v>50.9</v>
      </c>
      <c r="DC76" s="84">
        <v>44.9</v>
      </c>
      <c r="DD76" s="84">
        <v>58</v>
      </c>
      <c r="DE76" s="84">
        <v>33.8</v>
      </c>
      <c r="DF76" s="84">
        <v>67.4</v>
      </c>
      <c r="DG76" s="84">
        <v>82.8</v>
      </c>
      <c r="DH76" s="84">
        <v>67.6</v>
      </c>
      <c r="DI76" s="84">
        <v>91</v>
      </c>
      <c r="DJ76" s="84">
        <v>747</v>
      </c>
      <c r="DL76" s="260">
        <v>572</v>
      </c>
      <c r="DM76" s="84">
        <v>214.1</v>
      </c>
      <c r="DN76" s="84">
        <v>195.3</v>
      </c>
      <c r="DO76" s="84">
        <v>162.6</v>
      </c>
      <c r="DP76" s="84">
        <v>0</v>
      </c>
      <c r="DQ76" s="84">
        <v>79.1</v>
      </c>
      <c r="DR76" s="84">
        <v>61.4</v>
      </c>
      <c r="DS76" s="84">
        <v>73.6</v>
      </c>
      <c r="DT76" s="84">
        <v>69.7</v>
      </c>
      <c r="DU76" s="84">
        <v>55.5</v>
      </c>
      <c r="DV76" s="84">
        <v>70.1</v>
      </c>
      <c r="DW76" s="84">
        <v>59.9</v>
      </c>
      <c r="DX76" s="84">
        <v>49.4</v>
      </c>
      <c r="DY76" s="84">
        <v>53.3</v>
      </c>
      <c r="ED76" s="260"/>
      <c r="EE76" s="84">
        <v>0</v>
      </c>
      <c r="EF76" s="84">
        <v>0</v>
      </c>
      <c r="EG76" s="84">
        <v>0</v>
      </c>
      <c r="EH76" s="62">
        <v>0</v>
      </c>
      <c r="EV76" s="302"/>
      <c r="EW76" s="62">
        <v>0</v>
      </c>
      <c r="EX76" s="84">
        <v>0</v>
      </c>
      <c r="EY76" s="84">
        <v>0</v>
      </c>
      <c r="EZ76" s="84">
        <v>0</v>
      </c>
      <c r="FA76" s="62"/>
      <c r="FM76" s="302"/>
      <c r="FN76" s="6">
        <v>0</v>
      </c>
      <c r="FO76" s="6">
        <v>0</v>
      </c>
      <c r="FP76" s="6">
        <v>0</v>
      </c>
      <c r="FQ76" s="126">
        <v>0</v>
      </c>
      <c r="GE76" s="289"/>
      <c r="GF76" s="289"/>
      <c r="GG76" s="289"/>
      <c r="GH76" s="289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28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M76" s="280">
        <v>0</v>
      </c>
      <c r="HN76" s="280">
        <f t="shared" si="0"/>
        <v>0</v>
      </c>
      <c r="HO76" s="280">
        <f t="shared" si="1"/>
        <v>0</v>
      </c>
      <c r="HP76" s="280">
        <f t="shared" si="2"/>
        <v>0</v>
      </c>
      <c r="HQ76" s="280"/>
      <c r="HR76" s="280"/>
      <c r="HS76" s="280"/>
      <c r="HT76" s="62"/>
      <c r="HU76" s="62"/>
      <c r="HV76" s="62"/>
      <c r="HW76" s="62"/>
      <c r="HX76" s="62"/>
      <c r="HY76" s="62"/>
      <c r="HZ76" s="62"/>
      <c r="IA76" s="62"/>
      <c r="IB76" s="62"/>
    </row>
    <row r="77" spans="1:236" s="84" customFormat="1" ht="24" customHeight="1">
      <c r="A77" s="62" t="s">
        <v>281</v>
      </c>
      <c r="B77" s="184" t="s">
        <v>282</v>
      </c>
      <c r="C77" s="184" t="s">
        <v>282</v>
      </c>
      <c r="D77" s="62" t="s">
        <v>360</v>
      </c>
      <c r="E77" s="184" t="s">
        <v>131</v>
      </c>
      <c r="F77" s="213">
        <v>10632.7</v>
      </c>
      <c r="G77" s="10">
        <v>1735.9</v>
      </c>
      <c r="H77" s="10">
        <v>2979.1</v>
      </c>
      <c r="I77" s="10">
        <v>3174</v>
      </c>
      <c r="J77" s="10">
        <v>2743.7</v>
      </c>
      <c r="K77" s="60">
        <v>475.6</v>
      </c>
      <c r="L77" s="10">
        <v>647.3</v>
      </c>
      <c r="M77" s="10">
        <v>613</v>
      </c>
      <c r="N77" s="10">
        <v>895.3</v>
      </c>
      <c r="O77" s="10">
        <v>977.1</v>
      </c>
      <c r="P77" s="10">
        <v>1106.7</v>
      </c>
      <c r="Q77" s="10">
        <v>917.7</v>
      </c>
      <c r="R77" s="10">
        <v>1231.7</v>
      </c>
      <c r="S77" s="10">
        <v>1024.6</v>
      </c>
      <c r="T77" s="10">
        <v>1148.8</v>
      </c>
      <c r="U77" s="10">
        <v>480</v>
      </c>
      <c r="V77" s="10">
        <v>1114.9</v>
      </c>
      <c r="W77" s="10"/>
      <c r="X77" s="213">
        <v>10679.6</v>
      </c>
      <c r="Y77" s="10">
        <v>1854.1</v>
      </c>
      <c r="Z77" s="10">
        <v>2513.3</v>
      </c>
      <c r="AA77" s="10">
        <v>3302.5</v>
      </c>
      <c r="AB77" s="10">
        <v>3009.7</v>
      </c>
      <c r="AC77" s="203">
        <v>657.2</v>
      </c>
      <c r="AD77" s="10">
        <v>535.7</v>
      </c>
      <c r="AE77" s="10">
        <v>661.2</v>
      </c>
      <c r="AF77" s="10">
        <v>817</v>
      </c>
      <c r="AG77" s="203">
        <v>733.2</v>
      </c>
      <c r="AH77" s="203">
        <v>963.1</v>
      </c>
      <c r="AI77" s="10">
        <v>970.5</v>
      </c>
      <c r="AJ77" s="10">
        <v>1024.4</v>
      </c>
      <c r="AK77" s="10">
        <v>1307.6</v>
      </c>
      <c r="AL77" s="62">
        <v>1033.1</v>
      </c>
      <c r="AM77" s="10">
        <v>809.2</v>
      </c>
      <c r="AN77" s="10">
        <v>1167.4</v>
      </c>
      <c r="AO77" s="10"/>
      <c r="AP77" s="213">
        <v>11416.3</v>
      </c>
      <c r="AQ77" s="10">
        <v>2583.9</v>
      </c>
      <c r="AR77" s="10">
        <v>2852</v>
      </c>
      <c r="AS77" s="10">
        <v>2295</v>
      </c>
      <c r="AT77" s="10">
        <v>3685.4</v>
      </c>
      <c r="AU77" s="10">
        <v>733.7</v>
      </c>
      <c r="AV77" s="201">
        <v>786</v>
      </c>
      <c r="AW77" s="201">
        <v>1064.2</v>
      </c>
      <c r="AX77" s="201">
        <v>1019.1</v>
      </c>
      <c r="AY77" s="201">
        <v>1045.9</v>
      </c>
      <c r="AZ77" s="201">
        <v>787</v>
      </c>
      <c r="BA77" s="10">
        <v>854.4</v>
      </c>
      <c r="BB77" s="201">
        <v>573.3</v>
      </c>
      <c r="BC77" s="201">
        <v>867.3</v>
      </c>
      <c r="BD77" s="10">
        <v>942.4</v>
      </c>
      <c r="BE77" s="201">
        <v>1149.7</v>
      </c>
      <c r="BF77" s="10">
        <v>1593.3</v>
      </c>
      <c r="BG77" s="10"/>
      <c r="BH77" s="256">
        <v>326.6</v>
      </c>
      <c r="BI77" s="84">
        <v>3023.5</v>
      </c>
      <c r="BJ77" s="84">
        <v>3520.9</v>
      </c>
      <c r="BK77" s="84">
        <v>3742.3</v>
      </c>
      <c r="BL77" s="84">
        <v>4496.1</v>
      </c>
      <c r="BM77" s="84">
        <v>984.9</v>
      </c>
      <c r="BN77" s="84">
        <v>1233.6</v>
      </c>
      <c r="BO77" s="84">
        <v>805</v>
      </c>
      <c r="BP77" s="84">
        <v>1201.6</v>
      </c>
      <c r="BQ77" s="84">
        <v>1013.4</v>
      </c>
      <c r="BR77" s="84">
        <v>1305.9</v>
      </c>
      <c r="BS77" s="84">
        <v>1314.3</v>
      </c>
      <c r="BT77" s="84">
        <v>1159.7</v>
      </c>
      <c r="BU77" s="84">
        <v>1268.3</v>
      </c>
      <c r="BV77" s="84">
        <v>1340.2</v>
      </c>
      <c r="BW77" s="84">
        <v>1627.7</v>
      </c>
      <c r="BX77" s="84">
        <v>1528.2</v>
      </c>
      <c r="BZ77" s="260">
        <v>14244.7</v>
      </c>
      <c r="CA77" s="84">
        <v>3166.5</v>
      </c>
      <c r="CB77" s="84">
        <v>3544.9</v>
      </c>
      <c r="CC77" s="84">
        <v>2601.3</v>
      </c>
      <c r="CD77" s="84">
        <v>4833.7</v>
      </c>
      <c r="CE77" s="84">
        <v>982.7</v>
      </c>
      <c r="CF77" s="84">
        <v>1011.9</v>
      </c>
      <c r="CG77" s="84">
        <v>1196.5</v>
      </c>
      <c r="CH77" s="84">
        <v>1098.8</v>
      </c>
      <c r="CI77" s="84">
        <v>1215.4</v>
      </c>
      <c r="CJ77" s="84">
        <v>1255.3</v>
      </c>
      <c r="CK77" s="84">
        <v>1317.4</v>
      </c>
      <c r="CL77" s="84">
        <v>10.8</v>
      </c>
      <c r="CM77" s="84">
        <v>1297.7</v>
      </c>
      <c r="CN77" s="84">
        <v>14.3</v>
      </c>
      <c r="CO77" s="84">
        <v>3943.2</v>
      </c>
      <c r="CP77" s="84">
        <v>900.7</v>
      </c>
      <c r="CS77" s="260">
        <v>13826</v>
      </c>
      <c r="CT77" s="84">
        <v>2726.2</v>
      </c>
      <c r="CU77" s="84">
        <v>4440.8</v>
      </c>
      <c r="CV77" s="84">
        <v>2906.2</v>
      </c>
      <c r="CW77" s="84">
        <v>3752.8</v>
      </c>
      <c r="CX77" s="84">
        <v>982.4</v>
      </c>
      <c r="CY77" s="84">
        <v>845.5</v>
      </c>
      <c r="CZ77" s="84">
        <v>898.3</v>
      </c>
      <c r="DA77" s="84">
        <v>1368.3</v>
      </c>
      <c r="DB77" s="84">
        <v>1153.4</v>
      </c>
      <c r="DC77" s="84">
        <v>1919.1</v>
      </c>
      <c r="DD77" s="84">
        <v>376.3</v>
      </c>
      <c r="DE77" s="84">
        <v>1173.6</v>
      </c>
      <c r="DF77" s="84">
        <v>1356.3</v>
      </c>
      <c r="DG77" s="84">
        <v>1238</v>
      </c>
      <c r="DH77" s="84">
        <v>1216.3</v>
      </c>
      <c r="DI77" s="84">
        <v>1298.5</v>
      </c>
      <c r="DJ77" s="84">
        <v>13826</v>
      </c>
      <c r="DL77" s="260">
        <v>14085.8</v>
      </c>
      <c r="DM77" s="84">
        <v>2933.9</v>
      </c>
      <c r="DN77" s="84">
        <v>3311.3</v>
      </c>
      <c r="DO77" s="84">
        <v>3789.8</v>
      </c>
      <c r="DP77" s="84">
        <v>4050.8</v>
      </c>
      <c r="DQ77" s="84">
        <v>1124</v>
      </c>
      <c r="DR77" s="84">
        <v>744.5</v>
      </c>
      <c r="DS77" s="84">
        <v>1065.4</v>
      </c>
      <c r="DT77" s="84">
        <v>1205.9</v>
      </c>
      <c r="DU77" s="84">
        <v>977.7</v>
      </c>
      <c r="DV77" s="84">
        <v>1127.7</v>
      </c>
      <c r="DW77" s="84">
        <v>1078.8</v>
      </c>
      <c r="DX77" s="84">
        <v>1307.6</v>
      </c>
      <c r="DY77" s="84">
        <v>1403.4</v>
      </c>
      <c r="DZ77" s="84">
        <v>1258.8</v>
      </c>
      <c r="EA77" s="84">
        <v>1079.8</v>
      </c>
      <c r="EB77" s="84">
        <v>1712.2</v>
      </c>
      <c r="ED77" s="260">
        <v>11469.4</v>
      </c>
      <c r="EE77" s="84">
        <v>2299.6</v>
      </c>
      <c r="EF77" s="84">
        <v>2979.7</v>
      </c>
      <c r="EG77" s="84">
        <v>2915.5</v>
      </c>
      <c r="EH77" s="62">
        <v>3274.6</v>
      </c>
      <c r="EI77" s="62">
        <v>811.5</v>
      </c>
      <c r="EJ77" s="84">
        <v>718.9</v>
      </c>
      <c r="EK77" s="84">
        <v>769.2</v>
      </c>
      <c r="EL77" s="84">
        <v>870.3</v>
      </c>
      <c r="EM77" s="84">
        <v>921.6</v>
      </c>
      <c r="EN77" s="84">
        <v>1187.8</v>
      </c>
      <c r="EO77" s="84">
        <v>776.9</v>
      </c>
      <c r="EP77" s="84">
        <v>956.9</v>
      </c>
      <c r="EQ77" s="84">
        <v>1181.7</v>
      </c>
      <c r="ER77" s="84">
        <v>1411.9</v>
      </c>
      <c r="ES77" s="84">
        <v>944.1</v>
      </c>
      <c r="ET77" s="84">
        <v>918.6</v>
      </c>
      <c r="EV77" s="302">
        <v>12170.2</v>
      </c>
      <c r="EW77" s="62">
        <v>2160</v>
      </c>
      <c r="EX77" s="84">
        <v>3350.8</v>
      </c>
      <c r="EY77" s="84">
        <v>3626.8</v>
      </c>
      <c r="EZ77" s="84">
        <v>3251.5</v>
      </c>
      <c r="FA77" s="6">
        <v>587.9</v>
      </c>
      <c r="FB77" s="6">
        <v>655.6</v>
      </c>
      <c r="FC77" s="6">
        <v>916.5</v>
      </c>
      <c r="FD77" s="6">
        <v>1127.2</v>
      </c>
      <c r="FE77" s="6">
        <v>838.8</v>
      </c>
      <c r="FF77" s="6">
        <v>1384.8</v>
      </c>
      <c r="FG77" s="6">
        <v>1540.8</v>
      </c>
      <c r="FH77" s="6">
        <v>1094.2</v>
      </c>
      <c r="FI77" s="6">
        <v>991.8</v>
      </c>
      <c r="FJ77" s="6">
        <v>921.6</v>
      </c>
      <c r="FK77" s="6">
        <v>913.8</v>
      </c>
      <c r="FL77" s="6">
        <v>1416.1</v>
      </c>
      <c r="FM77" s="302"/>
      <c r="FN77" s="6">
        <v>2179.9</v>
      </c>
      <c r="FO77" s="6">
        <v>2976.4</v>
      </c>
      <c r="FP77" s="6">
        <v>3744.4</v>
      </c>
      <c r="FQ77" s="126">
        <v>4117.6</v>
      </c>
      <c r="FR77" s="84">
        <v>614.8</v>
      </c>
      <c r="FS77" s="84">
        <v>634.2</v>
      </c>
      <c r="FT77" s="84">
        <v>930.9</v>
      </c>
      <c r="FU77" s="84">
        <v>728.7</v>
      </c>
      <c r="FV77" s="84">
        <v>949.8</v>
      </c>
      <c r="FW77" s="84">
        <v>1297.9</v>
      </c>
      <c r="FX77" s="84">
        <v>1131.8</v>
      </c>
      <c r="FY77" s="84">
        <v>1252.4</v>
      </c>
      <c r="FZ77" s="84">
        <v>1360.2</v>
      </c>
      <c r="GA77" s="84">
        <v>1360</v>
      </c>
      <c r="GB77" s="84">
        <v>1253</v>
      </c>
      <c r="GC77" s="84">
        <v>1504.6</v>
      </c>
      <c r="GE77" s="290">
        <v>3742.8</v>
      </c>
      <c r="GF77" s="290">
        <v>4535</v>
      </c>
      <c r="GG77" s="290">
        <v>4925</v>
      </c>
      <c r="GH77" s="290">
        <v>4946</v>
      </c>
      <c r="GI77" s="62">
        <v>694.8</v>
      </c>
      <c r="GJ77" s="62">
        <v>1536</v>
      </c>
      <c r="GK77" s="62">
        <v>1512</v>
      </c>
      <c r="GL77" s="62">
        <v>1500</v>
      </c>
      <c r="GM77" s="62">
        <v>1505</v>
      </c>
      <c r="GN77" s="62">
        <v>1530</v>
      </c>
      <c r="GO77" s="62">
        <v>1657</v>
      </c>
      <c r="GP77" s="62">
        <v>1585</v>
      </c>
      <c r="GQ77" s="62">
        <v>1683</v>
      </c>
      <c r="GR77" s="62">
        <v>1598</v>
      </c>
      <c r="GS77" s="62">
        <v>1653</v>
      </c>
      <c r="GT77" s="62">
        <v>1695</v>
      </c>
      <c r="GU77" s="282"/>
      <c r="GV77" s="280">
        <v>4704</v>
      </c>
      <c r="GW77" s="280">
        <v>4697.4</v>
      </c>
      <c r="GX77" s="280">
        <v>5119.4</v>
      </c>
      <c r="GY77" s="280">
        <v>5111.8</v>
      </c>
      <c r="GZ77" s="62">
        <v>1536</v>
      </c>
      <c r="HA77" s="62">
        <v>1536</v>
      </c>
      <c r="HB77" s="62">
        <v>1632</v>
      </c>
      <c r="HC77" s="62">
        <v>1683.4</v>
      </c>
      <c r="HD77" s="6">
        <v>1452</v>
      </c>
      <c r="HE77" s="6">
        <v>1562</v>
      </c>
      <c r="HF77" s="6">
        <v>1718.2</v>
      </c>
      <c r="HG77" s="6">
        <v>1718.2</v>
      </c>
      <c r="HH77" s="6">
        <v>1683</v>
      </c>
      <c r="HI77" s="6">
        <v>1745.8</v>
      </c>
      <c r="HJ77" s="6">
        <v>1683</v>
      </c>
      <c r="HK77" s="6">
        <v>1683</v>
      </c>
      <c r="HM77" s="280">
        <v>5943.7</v>
      </c>
      <c r="HN77" s="280">
        <f t="shared" si="0"/>
        <v>2290</v>
      </c>
      <c r="HO77" s="280">
        <f t="shared" si="1"/>
        <v>4711</v>
      </c>
      <c r="HP77" s="280">
        <f t="shared" si="2"/>
        <v>4860</v>
      </c>
      <c r="HQ77" s="280">
        <v>3502.7</v>
      </c>
      <c r="HR77" s="280">
        <v>1627</v>
      </c>
      <c r="HS77" s="280">
        <v>814</v>
      </c>
      <c r="HT77" s="62">
        <v>772</v>
      </c>
      <c r="HU77" s="6">
        <v>704</v>
      </c>
      <c r="HV77" s="6">
        <v>814</v>
      </c>
      <c r="HW77" s="6">
        <v>1625</v>
      </c>
      <c r="HX77" s="6">
        <v>1536</v>
      </c>
      <c r="HY77" s="6">
        <v>1550</v>
      </c>
      <c r="HZ77" s="6">
        <v>1420</v>
      </c>
      <c r="IA77" s="6">
        <v>1720</v>
      </c>
      <c r="IB77" s="6">
        <v>1720</v>
      </c>
    </row>
    <row r="78" spans="2:236" s="84" customFormat="1" ht="12">
      <c r="B78" s="184"/>
      <c r="C78" s="184"/>
      <c r="D78" s="194"/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302"/>
      <c r="EW78" s="62"/>
      <c r="FA78" s="62"/>
      <c r="FM78" s="302"/>
      <c r="FN78" s="6"/>
      <c r="FO78" s="6"/>
      <c r="FP78" s="6"/>
      <c r="FQ78" s="126"/>
      <c r="GE78" s="289"/>
      <c r="GF78" s="289"/>
      <c r="GG78" s="289"/>
      <c r="GH78" s="289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28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M78" s="280"/>
      <c r="HN78" s="280"/>
      <c r="HO78" s="280"/>
      <c r="HP78" s="280"/>
      <c r="HQ78" s="280"/>
      <c r="HR78" s="280"/>
      <c r="HS78" s="280"/>
      <c r="HT78" s="62"/>
      <c r="HU78" s="62"/>
      <c r="HV78" s="62"/>
      <c r="HW78" s="62"/>
      <c r="HX78" s="62"/>
      <c r="HY78" s="62"/>
      <c r="HZ78" s="62"/>
      <c r="IA78" s="62"/>
      <c r="IB78" s="62"/>
    </row>
    <row r="79" spans="1:236" s="84" customFormat="1" ht="12">
      <c r="A79" s="231" t="s">
        <v>283</v>
      </c>
      <c r="B79" s="184"/>
      <c r="C79" s="184"/>
      <c r="D79" s="195" t="s">
        <v>134</v>
      </c>
      <c r="E79" s="184"/>
      <c r="F79" s="214"/>
      <c r="G79" s="201"/>
      <c r="H79" s="201"/>
      <c r="I79" s="201"/>
      <c r="J79" s="201"/>
      <c r="K79" s="82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10"/>
      <c r="X79" s="214"/>
      <c r="Y79" s="201"/>
      <c r="Z79" s="201"/>
      <c r="AA79" s="201"/>
      <c r="AB79" s="201"/>
      <c r="AC79" s="202"/>
      <c r="AD79" s="201"/>
      <c r="AE79" s="201"/>
      <c r="AF79" s="201"/>
      <c r="AG79" s="203"/>
      <c r="AH79" s="203"/>
      <c r="AI79" s="10"/>
      <c r="AJ79" s="10"/>
      <c r="AK79" s="10"/>
      <c r="AL79" s="62"/>
      <c r="AM79" s="10"/>
      <c r="AN79" s="10"/>
      <c r="AO79" s="10"/>
      <c r="AP79" s="213"/>
      <c r="AQ79" s="10"/>
      <c r="AR79" s="10"/>
      <c r="AS79" s="10"/>
      <c r="AT79" s="10"/>
      <c r="AU79" s="10"/>
      <c r="AV79" s="201"/>
      <c r="AW79" s="201"/>
      <c r="AX79" s="201"/>
      <c r="AY79" s="201"/>
      <c r="AZ79" s="201"/>
      <c r="BA79" s="201"/>
      <c r="BB79" s="201"/>
      <c r="BC79" s="201"/>
      <c r="BD79" s="10"/>
      <c r="BE79" s="201"/>
      <c r="BF79" s="10"/>
      <c r="BG79" s="10"/>
      <c r="BH79" s="256"/>
      <c r="BZ79" s="260"/>
      <c r="CS79" s="260"/>
      <c r="DL79" s="260"/>
      <c r="ED79" s="260"/>
      <c r="EH79" s="62"/>
      <c r="EV79" s="302"/>
      <c r="EW79" s="62"/>
      <c r="FA79" s="62"/>
      <c r="FM79" s="302"/>
      <c r="FN79" s="6"/>
      <c r="FO79" s="6"/>
      <c r="FP79" s="6"/>
      <c r="FQ79" s="126"/>
      <c r="GE79" s="289"/>
      <c r="GF79" s="289"/>
      <c r="GG79" s="289"/>
      <c r="GH79" s="289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28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M79" s="280"/>
      <c r="HN79" s="280"/>
      <c r="HO79" s="280"/>
      <c r="HP79" s="280"/>
      <c r="HQ79" s="280"/>
      <c r="HR79" s="280"/>
      <c r="HS79" s="280"/>
      <c r="HT79" s="62"/>
      <c r="HU79" s="62"/>
      <c r="HV79" s="62"/>
      <c r="HW79" s="62"/>
      <c r="HX79" s="62"/>
      <c r="HY79" s="62"/>
      <c r="HZ79" s="62"/>
      <c r="IA79" s="62"/>
      <c r="IB79" s="62"/>
    </row>
    <row r="80" spans="1:236" s="126" customFormat="1" ht="18" customHeight="1">
      <c r="A80" s="63" t="s">
        <v>284</v>
      </c>
      <c r="B80" s="176" t="s">
        <v>219</v>
      </c>
      <c r="C80" s="176" t="s">
        <v>219</v>
      </c>
      <c r="D80" s="63" t="s">
        <v>198</v>
      </c>
      <c r="E80" s="176" t="s">
        <v>31</v>
      </c>
      <c r="F80" s="225">
        <v>12776.2</v>
      </c>
      <c r="G80" s="203">
        <v>3458.2</v>
      </c>
      <c r="H80" s="203">
        <v>3581.8</v>
      </c>
      <c r="I80" s="203">
        <v>3038.4</v>
      </c>
      <c r="J80" s="203">
        <v>2697.8</v>
      </c>
      <c r="K80" s="61">
        <v>1378.6</v>
      </c>
      <c r="L80" s="203">
        <v>886.5</v>
      </c>
      <c r="M80" s="203">
        <v>1193.1</v>
      </c>
      <c r="N80" s="203">
        <v>827</v>
      </c>
      <c r="O80" s="203">
        <v>2089.4</v>
      </c>
      <c r="P80" s="203">
        <v>665.4</v>
      </c>
      <c r="Q80" s="203">
        <v>843.6</v>
      </c>
      <c r="R80" s="203">
        <v>1027.5</v>
      </c>
      <c r="S80" s="203">
        <v>1167.3</v>
      </c>
      <c r="T80" s="203">
        <v>1315.5</v>
      </c>
      <c r="U80" s="203">
        <v>906.2</v>
      </c>
      <c r="V80" s="203">
        <v>476.1</v>
      </c>
      <c r="W80" s="203"/>
      <c r="X80" s="225">
        <v>9910</v>
      </c>
      <c r="Y80" s="203">
        <v>2106.2</v>
      </c>
      <c r="Z80" s="203">
        <v>3261.1</v>
      </c>
      <c r="AA80" s="203">
        <v>2218.3</v>
      </c>
      <c r="AB80" s="203">
        <v>2324.4</v>
      </c>
      <c r="AC80" s="203">
        <v>901.3</v>
      </c>
      <c r="AD80" s="203">
        <v>299.3</v>
      </c>
      <c r="AE80" s="203">
        <v>905.6</v>
      </c>
      <c r="AF80" s="203">
        <v>1189.6</v>
      </c>
      <c r="AG80" s="203">
        <v>1067.1</v>
      </c>
      <c r="AH80" s="203">
        <v>1004.4</v>
      </c>
      <c r="AI80" s="203">
        <v>820.8</v>
      </c>
      <c r="AJ80" s="203">
        <v>563.1</v>
      </c>
      <c r="AK80" s="203">
        <v>834.4</v>
      </c>
      <c r="AL80" s="74">
        <v>817.3</v>
      </c>
      <c r="AM80" s="203">
        <v>811.8</v>
      </c>
      <c r="AN80" s="203">
        <v>695.3</v>
      </c>
      <c r="AO80" s="203"/>
      <c r="AP80" s="225">
        <v>15279.1</v>
      </c>
      <c r="AQ80" s="203">
        <v>2693.2</v>
      </c>
      <c r="AR80" s="203">
        <v>4064</v>
      </c>
      <c r="AS80" s="10">
        <v>4933.3</v>
      </c>
      <c r="AT80" s="10">
        <v>3588.6</v>
      </c>
      <c r="AU80" s="203">
        <v>1327.2</v>
      </c>
      <c r="AV80" s="203">
        <v>697.4</v>
      </c>
      <c r="AW80" s="203">
        <v>668.6</v>
      </c>
      <c r="AX80" s="203">
        <v>901.3</v>
      </c>
      <c r="AY80" s="203">
        <v>1695.1</v>
      </c>
      <c r="AZ80" s="203">
        <v>1467.6</v>
      </c>
      <c r="BA80" s="203">
        <v>1740.8</v>
      </c>
      <c r="BB80" s="203">
        <v>1950.6</v>
      </c>
      <c r="BC80" s="202">
        <v>1241.9</v>
      </c>
      <c r="BD80" s="203">
        <v>1126.7</v>
      </c>
      <c r="BE80" s="202">
        <v>1799.2</v>
      </c>
      <c r="BF80" s="203">
        <v>662.7</v>
      </c>
      <c r="BG80" s="203"/>
      <c r="BH80" s="256">
        <v>14971.8</v>
      </c>
      <c r="BI80" s="126">
        <v>2998.4</v>
      </c>
      <c r="BJ80" s="84">
        <v>4895.5</v>
      </c>
      <c r="BK80" s="126">
        <v>3901.8</v>
      </c>
      <c r="BL80" s="126">
        <v>3176.1</v>
      </c>
      <c r="BM80" s="126">
        <v>671.7</v>
      </c>
      <c r="BN80" s="126">
        <v>1170.6</v>
      </c>
      <c r="BO80" s="126">
        <v>1156.1</v>
      </c>
      <c r="BP80" s="84">
        <v>845.9</v>
      </c>
      <c r="BQ80" s="84">
        <v>1532.9</v>
      </c>
      <c r="BR80" s="84">
        <v>2516.7</v>
      </c>
      <c r="BS80" s="84">
        <v>1058</v>
      </c>
      <c r="BT80" s="126">
        <v>1073.2</v>
      </c>
      <c r="BU80" s="84">
        <v>1770.6</v>
      </c>
      <c r="BV80" s="84">
        <v>1231.6</v>
      </c>
      <c r="BW80" s="84">
        <v>1633.1</v>
      </c>
      <c r="BX80" s="84">
        <v>311.4</v>
      </c>
      <c r="BY80" s="84"/>
      <c r="BZ80" s="260">
        <v>10546.4</v>
      </c>
      <c r="CA80" s="84">
        <v>2127.8</v>
      </c>
      <c r="CB80" s="84">
        <v>1874.7</v>
      </c>
      <c r="CC80" s="84">
        <v>3558.1</v>
      </c>
      <c r="CD80" s="84">
        <v>2191.6</v>
      </c>
      <c r="CE80" s="84">
        <v>639.7</v>
      </c>
      <c r="CF80" s="84">
        <v>336.7</v>
      </c>
      <c r="CG80" s="126">
        <v>1350</v>
      </c>
      <c r="CH80" s="126">
        <v>66.2</v>
      </c>
      <c r="CI80" s="126">
        <v>1193.4</v>
      </c>
      <c r="CJ80" s="126">
        <v>813.7</v>
      </c>
      <c r="CK80" s="126">
        <v>1852.5</v>
      </c>
      <c r="CL80" s="126">
        <v>564.2</v>
      </c>
      <c r="CM80" s="126">
        <v>1340</v>
      </c>
      <c r="CN80" s="126">
        <v>698.7</v>
      </c>
      <c r="CO80" s="126">
        <v>853.1</v>
      </c>
      <c r="CP80" s="84">
        <v>838.2</v>
      </c>
      <c r="CQ80" s="84"/>
      <c r="CR80" s="84"/>
      <c r="CS80" s="260">
        <v>8991</v>
      </c>
      <c r="CT80" s="84">
        <v>2185.5</v>
      </c>
      <c r="CU80" s="84">
        <v>2113.8</v>
      </c>
      <c r="CV80" s="84">
        <v>2597</v>
      </c>
      <c r="CW80" s="84">
        <v>2094.7</v>
      </c>
      <c r="CX80" s="126">
        <v>650.8</v>
      </c>
      <c r="CY80" s="126">
        <v>893.4</v>
      </c>
      <c r="CZ80" s="126">
        <v>641.3</v>
      </c>
      <c r="DA80" s="84">
        <v>642.7</v>
      </c>
      <c r="DB80" s="84">
        <v>755.3</v>
      </c>
      <c r="DC80" s="84">
        <v>715.8</v>
      </c>
      <c r="DD80" s="84">
        <v>397.9</v>
      </c>
      <c r="DE80" s="84">
        <v>1124.3</v>
      </c>
      <c r="DF80" s="126">
        <v>1074.8</v>
      </c>
      <c r="DG80" s="84">
        <v>720.6</v>
      </c>
      <c r="DH80" s="84">
        <v>822</v>
      </c>
      <c r="DI80" s="84">
        <v>552.1</v>
      </c>
      <c r="DJ80" s="84">
        <v>8991</v>
      </c>
      <c r="DK80" s="84"/>
      <c r="DL80" s="260">
        <v>65164.8</v>
      </c>
      <c r="DM80" s="84">
        <v>2278.5</v>
      </c>
      <c r="DN80" s="84">
        <v>6201.8</v>
      </c>
      <c r="DO80" s="84">
        <v>27175.5</v>
      </c>
      <c r="DP80" s="84">
        <v>29509</v>
      </c>
      <c r="DQ80" s="126">
        <v>953.5</v>
      </c>
      <c r="DR80" s="126">
        <v>498.6</v>
      </c>
      <c r="DS80" s="126">
        <v>826.4</v>
      </c>
      <c r="DT80" s="84">
        <v>1240.7</v>
      </c>
      <c r="DU80" s="84">
        <v>1096.5</v>
      </c>
      <c r="DV80" s="84">
        <v>3864.6</v>
      </c>
      <c r="DW80" s="84">
        <v>1607.8</v>
      </c>
      <c r="DX80" s="84">
        <v>11457.7</v>
      </c>
      <c r="DY80" s="84">
        <v>14110</v>
      </c>
      <c r="DZ80" s="126">
        <v>8953.5</v>
      </c>
      <c r="EA80" s="126">
        <v>9487.9</v>
      </c>
      <c r="EB80" s="84">
        <v>11067.6</v>
      </c>
      <c r="EC80" s="84"/>
      <c r="ED80" s="260">
        <v>115127.5</v>
      </c>
      <c r="EE80" s="84">
        <v>28380.3</v>
      </c>
      <c r="EF80" s="84">
        <v>33413.1</v>
      </c>
      <c r="EG80" s="84">
        <v>28361.8</v>
      </c>
      <c r="EH80" s="62">
        <v>24972.3</v>
      </c>
      <c r="EI80" s="126">
        <v>7899.9</v>
      </c>
      <c r="EJ80" s="74">
        <v>11851.9</v>
      </c>
      <c r="EK80" s="126">
        <v>8628.5</v>
      </c>
      <c r="EL80" s="84">
        <v>21479.4</v>
      </c>
      <c r="EM80" s="84">
        <v>1378.7</v>
      </c>
      <c r="EN80" s="84">
        <v>10555</v>
      </c>
      <c r="EO80" s="62">
        <v>10186.9</v>
      </c>
      <c r="EP80" s="84">
        <v>3361.3</v>
      </c>
      <c r="EQ80" s="84">
        <v>14813.6</v>
      </c>
      <c r="ER80" s="126">
        <v>6005.1</v>
      </c>
      <c r="ES80" s="126">
        <v>12962.8</v>
      </c>
      <c r="ET80" s="84">
        <v>6004.4</v>
      </c>
      <c r="EU80" s="84"/>
      <c r="EV80" s="302">
        <v>171265.9</v>
      </c>
      <c r="EW80" s="62">
        <v>34613.9</v>
      </c>
      <c r="EX80" s="84">
        <v>32946.7</v>
      </c>
      <c r="EY80" s="84">
        <v>45101.6</v>
      </c>
      <c r="EZ80" s="84">
        <v>52162.9</v>
      </c>
      <c r="FA80" s="6">
        <v>4945.5</v>
      </c>
      <c r="FB80" s="6">
        <v>13103</v>
      </c>
      <c r="FC80" s="6">
        <v>16565.4</v>
      </c>
      <c r="FD80" s="6">
        <v>6330.8</v>
      </c>
      <c r="FE80" s="6">
        <v>14153.8</v>
      </c>
      <c r="FF80" s="6">
        <v>12462.1</v>
      </c>
      <c r="FG80" s="6">
        <v>13043.4</v>
      </c>
      <c r="FH80" s="6">
        <v>30918.6</v>
      </c>
      <c r="FI80" s="6">
        <v>1139.6</v>
      </c>
      <c r="FJ80" s="6">
        <v>21031.5</v>
      </c>
      <c r="FK80" s="6">
        <v>8111</v>
      </c>
      <c r="FL80" s="6">
        <v>23020.4</v>
      </c>
      <c r="FM80" s="302"/>
      <c r="FN80" s="6">
        <v>56670.9</v>
      </c>
      <c r="FO80" s="6">
        <v>45309.9</v>
      </c>
      <c r="FP80" s="6">
        <v>60629.8</v>
      </c>
      <c r="FQ80" s="126">
        <v>61452.1</v>
      </c>
      <c r="FR80" s="126">
        <v>19989.1</v>
      </c>
      <c r="FS80" s="126">
        <v>13911.4</v>
      </c>
      <c r="FT80" s="126">
        <v>22770.4</v>
      </c>
      <c r="FU80" s="126">
        <v>21801.4</v>
      </c>
      <c r="FV80" s="126">
        <v>10230</v>
      </c>
      <c r="FW80" s="126">
        <v>13278.5</v>
      </c>
      <c r="FX80" s="126">
        <v>23876</v>
      </c>
      <c r="FY80" s="126">
        <v>16861.5</v>
      </c>
      <c r="FZ80" s="126">
        <v>19892.3</v>
      </c>
      <c r="GA80" s="126">
        <v>13528.2</v>
      </c>
      <c r="GB80" s="126">
        <v>25508.8</v>
      </c>
      <c r="GC80" s="126">
        <v>22415.1</v>
      </c>
      <c r="GE80" s="290">
        <v>59923.8</v>
      </c>
      <c r="GF80" s="290">
        <v>65785</v>
      </c>
      <c r="GG80" s="290">
        <v>71429.9</v>
      </c>
      <c r="GH80" s="290">
        <v>22730.3</v>
      </c>
      <c r="GI80" s="74">
        <v>15086.2</v>
      </c>
      <c r="GJ80" s="74">
        <v>21522.7</v>
      </c>
      <c r="GK80" s="74">
        <v>23314.9</v>
      </c>
      <c r="GL80" s="74">
        <v>22281.8</v>
      </c>
      <c r="GM80" s="74">
        <v>28802.1</v>
      </c>
      <c r="GN80" s="74">
        <v>14701.1</v>
      </c>
      <c r="GO80" s="74">
        <v>29108.7</v>
      </c>
      <c r="GP80" s="74">
        <v>22796.5</v>
      </c>
      <c r="GQ80" s="74">
        <v>19524.7</v>
      </c>
      <c r="GR80" s="74">
        <v>2746.1</v>
      </c>
      <c r="GS80" s="74">
        <v>7327.4</v>
      </c>
      <c r="GT80" s="74">
        <v>12656.8</v>
      </c>
      <c r="GU80" s="282"/>
      <c r="GV80" s="280">
        <v>28922</v>
      </c>
      <c r="GW80" s="280">
        <v>43236.4</v>
      </c>
      <c r="GX80" s="280">
        <v>6899.5</v>
      </c>
      <c r="GY80" s="280">
        <v>24255.2</v>
      </c>
      <c r="GZ80" s="74">
        <v>9566.7</v>
      </c>
      <c r="HA80" s="74">
        <v>4713.7</v>
      </c>
      <c r="HB80" s="74">
        <v>14641.6</v>
      </c>
      <c r="HC80" s="74">
        <v>15548.7</v>
      </c>
      <c r="HD80" s="6">
        <v>20053.9</v>
      </c>
      <c r="HE80" s="6">
        <v>7633.8</v>
      </c>
      <c r="HF80" s="6">
        <v>2434.9</v>
      </c>
      <c r="HG80" s="6">
        <v>3131.1</v>
      </c>
      <c r="HH80" s="6">
        <v>1333.5</v>
      </c>
      <c r="HI80" s="6">
        <v>2063.2</v>
      </c>
      <c r="HJ80" s="6">
        <v>1983.2</v>
      </c>
      <c r="HK80" s="6">
        <v>20208.8</v>
      </c>
      <c r="HM80" s="280">
        <v>3893.7</v>
      </c>
      <c r="HN80" s="280">
        <f aca="true" t="shared" si="3" ref="HN78:HN133">HT80+HU80+HV80</f>
        <v>2069.7</v>
      </c>
      <c r="HO80" s="280">
        <f aca="true" t="shared" si="4" ref="HO78:HO133">HW80+HX80+HY80</f>
        <v>4839.2</v>
      </c>
      <c r="HP80" s="280">
        <f aca="true" t="shared" si="5" ref="HP78:HP133">HZ80+IA80+IB80</f>
        <v>2400</v>
      </c>
      <c r="HQ80" s="280">
        <v>1681</v>
      </c>
      <c r="HR80" s="280">
        <v>1294.5</v>
      </c>
      <c r="HS80" s="280">
        <v>918.2</v>
      </c>
      <c r="HT80" s="74">
        <v>493.8</v>
      </c>
      <c r="HU80" s="6">
        <v>1025.4</v>
      </c>
      <c r="HV80" s="6">
        <v>550.5</v>
      </c>
      <c r="HW80" s="6">
        <v>1601.8</v>
      </c>
      <c r="HX80" s="6">
        <v>2431.5</v>
      </c>
      <c r="HY80" s="6">
        <v>805.9</v>
      </c>
      <c r="HZ80" s="6">
        <v>537.6</v>
      </c>
      <c r="IA80" s="6">
        <v>362.4</v>
      </c>
      <c r="IB80" s="6">
        <v>1500</v>
      </c>
    </row>
    <row r="81" spans="1:236" s="126" customFormat="1" ht="18.75" customHeight="1">
      <c r="A81" s="63" t="s">
        <v>285</v>
      </c>
      <c r="B81" s="176" t="s">
        <v>219</v>
      </c>
      <c r="C81" s="176" t="s">
        <v>219</v>
      </c>
      <c r="D81" s="63" t="s">
        <v>58</v>
      </c>
      <c r="E81" s="176" t="s">
        <v>31</v>
      </c>
      <c r="F81" s="225">
        <v>59857.5</v>
      </c>
      <c r="G81" s="203">
        <v>5515.5</v>
      </c>
      <c r="H81" s="203">
        <v>16311.8</v>
      </c>
      <c r="I81" s="203">
        <v>19989.4</v>
      </c>
      <c r="J81" s="203">
        <v>18040.8</v>
      </c>
      <c r="K81" s="61">
        <v>1518.8</v>
      </c>
      <c r="L81" s="203">
        <v>1594.8</v>
      </c>
      <c r="M81" s="203">
        <v>2401.9</v>
      </c>
      <c r="N81" s="203">
        <v>5058.6</v>
      </c>
      <c r="O81" s="203">
        <v>6994.4</v>
      </c>
      <c r="P81" s="203">
        <v>4258.8</v>
      </c>
      <c r="Q81" s="203">
        <v>5597.1</v>
      </c>
      <c r="R81" s="203">
        <v>7478.2</v>
      </c>
      <c r="S81" s="203">
        <v>6914.1</v>
      </c>
      <c r="T81" s="203">
        <v>7879.2</v>
      </c>
      <c r="U81" s="203">
        <v>3611.6</v>
      </c>
      <c r="V81" s="203">
        <v>6550</v>
      </c>
      <c r="W81" s="203"/>
      <c r="X81" s="225">
        <v>47961.8</v>
      </c>
      <c r="Y81" s="203">
        <v>9342.5</v>
      </c>
      <c r="Z81" s="203">
        <v>17491.9</v>
      </c>
      <c r="AA81" s="203">
        <v>11246.9</v>
      </c>
      <c r="AB81" s="203">
        <v>9880.5</v>
      </c>
      <c r="AC81" s="203">
        <v>4981</v>
      </c>
      <c r="AD81" s="203">
        <v>580.4</v>
      </c>
      <c r="AE81" s="203">
        <v>3781.1</v>
      </c>
      <c r="AF81" s="203">
        <v>4588.6</v>
      </c>
      <c r="AG81" s="203">
        <v>7165.5</v>
      </c>
      <c r="AH81" s="203">
        <v>5737.8</v>
      </c>
      <c r="AI81" s="203">
        <v>4720.7</v>
      </c>
      <c r="AJ81" s="203">
        <v>2700.6</v>
      </c>
      <c r="AK81" s="203">
        <v>3825.6</v>
      </c>
      <c r="AL81" s="74">
        <v>3434.2</v>
      </c>
      <c r="AM81" s="203">
        <v>2286.1</v>
      </c>
      <c r="AN81" s="203">
        <v>4160.2</v>
      </c>
      <c r="AO81" s="203"/>
      <c r="AP81" s="225">
        <v>38155.9</v>
      </c>
      <c r="AQ81" s="203">
        <v>12736.7</v>
      </c>
      <c r="AR81" s="203">
        <v>8347.2</v>
      </c>
      <c r="AS81" s="203">
        <v>9516.5</v>
      </c>
      <c r="AT81" s="203">
        <v>7555.5</v>
      </c>
      <c r="AU81" s="203">
        <v>4793.1</v>
      </c>
      <c r="AV81" s="203">
        <v>2801</v>
      </c>
      <c r="AW81" s="203">
        <v>5142.6</v>
      </c>
      <c r="AX81" s="203">
        <v>2394.6</v>
      </c>
      <c r="AY81" s="203">
        <v>4714.9</v>
      </c>
      <c r="AZ81" s="203">
        <v>1237.7</v>
      </c>
      <c r="BA81" s="203">
        <v>4867</v>
      </c>
      <c r="BB81" s="203">
        <v>2824.4</v>
      </c>
      <c r="BC81" s="202">
        <v>1825.1</v>
      </c>
      <c r="BD81" s="203">
        <v>3847.2</v>
      </c>
      <c r="BE81" s="202">
        <v>1928.8</v>
      </c>
      <c r="BF81" s="203">
        <v>1779.5</v>
      </c>
      <c r="BG81" s="203"/>
      <c r="BH81" s="257">
        <v>28415.6</v>
      </c>
      <c r="BI81" s="126">
        <v>7225.1</v>
      </c>
      <c r="BJ81" s="126">
        <v>8013.4</v>
      </c>
      <c r="BK81" s="126">
        <v>7031.1</v>
      </c>
      <c r="BL81" s="126">
        <v>6146</v>
      </c>
      <c r="BM81" s="126">
        <v>2708.1</v>
      </c>
      <c r="BN81" s="126">
        <v>1970.9</v>
      </c>
      <c r="BO81" s="126">
        <v>2546.1</v>
      </c>
      <c r="BP81" s="126">
        <v>3324.8</v>
      </c>
      <c r="BQ81" s="126">
        <v>1855</v>
      </c>
      <c r="BR81" s="126">
        <v>2833.6</v>
      </c>
      <c r="BS81" s="126">
        <v>2076</v>
      </c>
      <c r="BT81" s="126">
        <v>2062.1</v>
      </c>
      <c r="BU81" s="126">
        <v>2893</v>
      </c>
      <c r="BV81" s="126">
        <v>2916.6</v>
      </c>
      <c r="BW81" s="126">
        <v>1715.4</v>
      </c>
      <c r="BX81" s="126">
        <v>1514</v>
      </c>
      <c r="BZ81" s="261">
        <v>30510.8</v>
      </c>
      <c r="CA81" s="126">
        <v>7010.7</v>
      </c>
      <c r="CB81" s="126">
        <v>7240.3</v>
      </c>
      <c r="CC81" s="126">
        <v>10370.7</v>
      </c>
      <c r="CD81" s="126">
        <v>6140.4</v>
      </c>
      <c r="CE81" s="126">
        <v>2222.9</v>
      </c>
      <c r="CF81" s="126">
        <v>1504.4</v>
      </c>
      <c r="CG81" s="126">
        <v>3220.7</v>
      </c>
      <c r="CH81" s="126">
        <v>3289.8</v>
      </c>
      <c r="CI81" s="126">
        <v>1106.1</v>
      </c>
      <c r="CJ81" s="126">
        <v>2781.7</v>
      </c>
      <c r="CK81" s="126">
        <v>3838.6</v>
      </c>
      <c r="CL81" s="126">
        <v>2351.6</v>
      </c>
      <c r="CM81" s="126">
        <v>4117.6</v>
      </c>
      <c r="CN81" s="126">
        <v>2582.2</v>
      </c>
      <c r="CO81" s="126">
        <v>1710.2</v>
      </c>
      <c r="CP81" s="126">
        <v>1785</v>
      </c>
      <c r="CS81" s="260">
        <v>27160.9</v>
      </c>
      <c r="CT81" s="126">
        <v>6295.5</v>
      </c>
      <c r="CU81" s="126">
        <v>6239.9</v>
      </c>
      <c r="CV81" s="126">
        <v>8384.4</v>
      </c>
      <c r="CW81" s="126">
        <v>6241.1</v>
      </c>
      <c r="CX81" s="126">
        <v>1519.5</v>
      </c>
      <c r="CY81" s="126">
        <v>2768.3</v>
      </c>
      <c r="CZ81" s="126">
        <v>2007.7</v>
      </c>
      <c r="DA81" s="126">
        <v>1966.7</v>
      </c>
      <c r="DB81" s="126">
        <v>1939.8</v>
      </c>
      <c r="DC81" s="126">
        <v>2333.4</v>
      </c>
      <c r="DD81" s="126">
        <v>1527.9</v>
      </c>
      <c r="DE81" s="126">
        <v>4045.9</v>
      </c>
      <c r="DF81" s="126">
        <v>2810.6</v>
      </c>
      <c r="DG81" s="126">
        <v>1831.4</v>
      </c>
      <c r="DH81" s="126">
        <v>2803.5</v>
      </c>
      <c r="DI81" s="126">
        <v>1606.2</v>
      </c>
      <c r="DJ81" s="126">
        <v>27160.9</v>
      </c>
      <c r="DL81" s="260">
        <v>30091.4</v>
      </c>
      <c r="DM81" s="126">
        <v>5493.1</v>
      </c>
      <c r="DN81" s="126">
        <v>9021.6</v>
      </c>
      <c r="DO81" s="126">
        <v>6800.2</v>
      </c>
      <c r="DP81" s="126">
        <v>8776.5</v>
      </c>
      <c r="DQ81" s="126">
        <v>1781.5</v>
      </c>
      <c r="DR81" s="126">
        <v>1729.5</v>
      </c>
      <c r="DS81" s="126">
        <v>1982.1</v>
      </c>
      <c r="DT81" s="126">
        <v>2185</v>
      </c>
      <c r="DU81" s="126">
        <v>2638.3</v>
      </c>
      <c r="DV81" s="126">
        <v>4198.3</v>
      </c>
      <c r="DW81" s="126">
        <v>1520.1</v>
      </c>
      <c r="DX81" s="126">
        <v>3587.5</v>
      </c>
      <c r="DY81" s="126">
        <v>1692.6</v>
      </c>
      <c r="DZ81" s="126">
        <v>1573.7</v>
      </c>
      <c r="EA81" s="74">
        <v>4370</v>
      </c>
      <c r="EB81" s="126">
        <v>2832.8</v>
      </c>
      <c r="ED81" s="260">
        <v>56132.9</v>
      </c>
      <c r="EE81" s="126">
        <v>7512.4</v>
      </c>
      <c r="EF81" s="126">
        <v>12453</v>
      </c>
      <c r="EG81" s="126">
        <v>14583.9</v>
      </c>
      <c r="EH81" s="74">
        <v>21583.6</v>
      </c>
      <c r="EI81" s="126">
        <v>2114.6</v>
      </c>
      <c r="EJ81" s="126">
        <v>1752.7</v>
      </c>
      <c r="EK81" s="74">
        <v>3645.1</v>
      </c>
      <c r="EL81" s="126">
        <v>9989.4</v>
      </c>
      <c r="EM81" s="74">
        <v>215.8</v>
      </c>
      <c r="EN81" s="126">
        <v>2247.8</v>
      </c>
      <c r="EO81" s="126">
        <v>2650.9</v>
      </c>
      <c r="EP81" s="74">
        <v>5214.9</v>
      </c>
      <c r="EQ81" s="126">
        <v>6718.1</v>
      </c>
      <c r="ER81" s="74">
        <v>3145.8</v>
      </c>
      <c r="ES81" s="74">
        <v>12792.7</v>
      </c>
      <c r="ET81" s="126">
        <v>5645.1</v>
      </c>
      <c r="EV81" s="302">
        <v>106249.4</v>
      </c>
      <c r="EW81" s="74">
        <v>14740.8</v>
      </c>
      <c r="EX81" s="126">
        <v>18402.3</v>
      </c>
      <c r="EY81" s="84">
        <v>30196.8</v>
      </c>
      <c r="EZ81" s="84">
        <v>30673.1</v>
      </c>
      <c r="FA81" s="6">
        <v>4995.9</v>
      </c>
      <c r="FB81" s="6">
        <v>3885.1</v>
      </c>
      <c r="FC81" s="6">
        <v>5859.8</v>
      </c>
      <c r="FD81" s="6">
        <v>9040.9</v>
      </c>
      <c r="FE81" s="6">
        <v>4512.5</v>
      </c>
      <c r="FF81" s="6">
        <v>4848.9</v>
      </c>
      <c r="FG81" s="6">
        <v>17927</v>
      </c>
      <c r="FH81" s="6">
        <v>7470</v>
      </c>
      <c r="FI81" s="6">
        <v>4799.8</v>
      </c>
      <c r="FJ81" s="6">
        <v>8862.8</v>
      </c>
      <c r="FK81" s="6">
        <v>8739.4</v>
      </c>
      <c r="FL81" s="6">
        <v>13070.9</v>
      </c>
      <c r="FM81" s="302"/>
      <c r="FN81" s="6">
        <v>14208.4</v>
      </c>
      <c r="FO81" s="6">
        <v>21021.2</v>
      </c>
      <c r="FP81" s="6">
        <v>29418.1</v>
      </c>
      <c r="FQ81" s="126">
        <v>22109.9</v>
      </c>
      <c r="FR81" s="126">
        <v>3141.2</v>
      </c>
      <c r="FS81" s="126">
        <v>4162.9</v>
      </c>
      <c r="FT81" s="126">
        <v>6904.3</v>
      </c>
      <c r="FU81" s="126">
        <v>5916</v>
      </c>
      <c r="FV81" s="126">
        <v>6244.5</v>
      </c>
      <c r="FW81" s="126">
        <v>8860.7</v>
      </c>
      <c r="FX81" s="126">
        <v>12898.5</v>
      </c>
      <c r="FY81" s="126">
        <v>5283.1</v>
      </c>
      <c r="FZ81" s="126">
        <v>11236.5</v>
      </c>
      <c r="GA81" s="126">
        <v>10037.1</v>
      </c>
      <c r="GB81" s="126">
        <v>9875.7</v>
      </c>
      <c r="GC81" s="126">
        <v>2197.1</v>
      </c>
      <c r="GE81" s="290">
        <v>23514.8</v>
      </c>
      <c r="GF81" s="290">
        <v>17659</v>
      </c>
      <c r="GG81" s="290">
        <v>20387.1</v>
      </c>
      <c r="GH81" s="290">
        <v>16182.7</v>
      </c>
      <c r="GI81" s="74">
        <v>5463.2</v>
      </c>
      <c r="GJ81" s="74">
        <v>8415.9</v>
      </c>
      <c r="GK81" s="74">
        <v>9635.7</v>
      </c>
      <c r="GL81" s="74">
        <v>7340.9</v>
      </c>
      <c r="GM81" s="74">
        <v>6779.6</v>
      </c>
      <c r="GN81" s="74">
        <v>3538.5</v>
      </c>
      <c r="GO81" s="74">
        <v>5910.3</v>
      </c>
      <c r="GP81" s="74">
        <v>7437.9</v>
      </c>
      <c r="GQ81" s="74">
        <v>7038.9</v>
      </c>
      <c r="GR81" s="74">
        <v>7697.7</v>
      </c>
      <c r="GS81" s="74">
        <v>3981.1</v>
      </c>
      <c r="GT81" s="74">
        <v>4503.9</v>
      </c>
      <c r="GU81" s="282"/>
      <c r="GV81" s="280">
        <v>28995.2</v>
      </c>
      <c r="GW81" s="280">
        <v>17867.8</v>
      </c>
      <c r="GX81" s="280">
        <v>11540.5</v>
      </c>
      <c r="GY81" s="280">
        <v>23810.8</v>
      </c>
      <c r="GZ81" s="74">
        <v>10795.8</v>
      </c>
      <c r="HA81" s="74">
        <v>9078.1</v>
      </c>
      <c r="HB81" s="74">
        <v>9121.3</v>
      </c>
      <c r="HC81" s="74">
        <v>4972</v>
      </c>
      <c r="HD81" s="6">
        <v>7153.8</v>
      </c>
      <c r="HE81" s="6">
        <v>5742</v>
      </c>
      <c r="HF81" s="6">
        <v>2153.6</v>
      </c>
      <c r="HG81" s="6">
        <v>3717.5</v>
      </c>
      <c r="HH81" s="6">
        <v>5669.4</v>
      </c>
      <c r="HI81" s="6">
        <v>7912.3</v>
      </c>
      <c r="HJ81" s="6">
        <v>8331.6</v>
      </c>
      <c r="HK81" s="6">
        <v>7566.9</v>
      </c>
      <c r="HM81" s="280">
        <v>17977</v>
      </c>
      <c r="HN81" s="280">
        <f t="shared" si="3"/>
        <v>14829.8</v>
      </c>
      <c r="HO81" s="280">
        <f t="shared" si="4"/>
        <v>13446.1</v>
      </c>
      <c r="HP81" s="280">
        <f t="shared" si="5"/>
        <v>11343.6</v>
      </c>
      <c r="HQ81" s="280">
        <v>6815.5</v>
      </c>
      <c r="HR81" s="280">
        <v>5874.1</v>
      </c>
      <c r="HS81" s="280">
        <v>5287.4</v>
      </c>
      <c r="HT81" s="74">
        <v>3003.5</v>
      </c>
      <c r="HU81" s="6">
        <v>5599.5</v>
      </c>
      <c r="HV81" s="6">
        <v>6226.8</v>
      </c>
      <c r="HW81" s="6">
        <v>6915.4</v>
      </c>
      <c r="HX81" s="6">
        <v>4317.3</v>
      </c>
      <c r="HY81" s="6">
        <v>2213.4</v>
      </c>
      <c r="HZ81" s="6">
        <v>2887</v>
      </c>
      <c r="IA81" s="6">
        <v>2284.1</v>
      </c>
      <c r="IB81" s="6">
        <v>6172.5</v>
      </c>
    </row>
    <row r="82" spans="1:236" s="126" customFormat="1" ht="12">
      <c r="A82" s="63" t="s">
        <v>286</v>
      </c>
      <c r="B82" s="176" t="s">
        <v>219</v>
      </c>
      <c r="C82" s="176" t="s">
        <v>219</v>
      </c>
      <c r="D82" s="63" t="s">
        <v>199</v>
      </c>
      <c r="E82" s="176" t="s">
        <v>31</v>
      </c>
      <c r="F82" s="225">
        <v>58875.2</v>
      </c>
      <c r="G82" s="203">
        <v>7805</v>
      </c>
      <c r="H82" s="203">
        <v>14444.5</v>
      </c>
      <c r="I82" s="203">
        <v>21556.1</v>
      </c>
      <c r="J82" s="203">
        <v>15069.6</v>
      </c>
      <c r="K82" s="61">
        <v>2212.9</v>
      </c>
      <c r="L82" s="203">
        <v>2073.8</v>
      </c>
      <c r="M82" s="203">
        <v>3518.3</v>
      </c>
      <c r="N82" s="203">
        <v>5308</v>
      </c>
      <c r="O82" s="203">
        <v>6441.8</v>
      </c>
      <c r="P82" s="203">
        <v>2694.7</v>
      </c>
      <c r="Q82" s="203">
        <v>6001.6</v>
      </c>
      <c r="R82" s="203">
        <v>8249.6</v>
      </c>
      <c r="S82" s="203">
        <v>7304.9</v>
      </c>
      <c r="T82" s="203">
        <v>7366.8</v>
      </c>
      <c r="U82" s="203">
        <v>3655</v>
      </c>
      <c r="V82" s="203">
        <v>4047.8</v>
      </c>
      <c r="W82" s="203"/>
      <c r="X82" s="225">
        <v>39021.7</v>
      </c>
      <c r="Y82" s="203">
        <v>7755.7</v>
      </c>
      <c r="Z82" s="203">
        <v>12050.5</v>
      </c>
      <c r="AA82" s="203">
        <v>10357.9</v>
      </c>
      <c r="AB82" s="203">
        <v>8857.6</v>
      </c>
      <c r="AC82" s="203">
        <v>3278.9</v>
      </c>
      <c r="AD82" s="203">
        <v>647.3</v>
      </c>
      <c r="AE82" s="203">
        <v>3829.5</v>
      </c>
      <c r="AF82" s="203">
        <v>3481.5</v>
      </c>
      <c r="AG82" s="203">
        <v>4180.3</v>
      </c>
      <c r="AH82" s="203">
        <v>4388.7</v>
      </c>
      <c r="AI82" s="203">
        <v>3831.3</v>
      </c>
      <c r="AJ82" s="203">
        <v>2923.5</v>
      </c>
      <c r="AK82" s="203">
        <v>3603.1</v>
      </c>
      <c r="AL82" s="74">
        <v>3190.2</v>
      </c>
      <c r="AM82" s="203">
        <v>2456.5</v>
      </c>
      <c r="AN82" s="203">
        <v>3210.9</v>
      </c>
      <c r="AO82" s="203"/>
      <c r="AP82" s="225">
        <v>43776.7</v>
      </c>
      <c r="AQ82" s="203">
        <v>12467.8</v>
      </c>
      <c r="AR82" s="203">
        <v>8414.1</v>
      </c>
      <c r="AS82" s="203">
        <v>12448.8</v>
      </c>
      <c r="AT82" s="203">
        <v>10446</v>
      </c>
      <c r="AU82" s="203">
        <v>3989.5</v>
      </c>
      <c r="AV82" s="203">
        <v>3146.5</v>
      </c>
      <c r="AW82" s="203">
        <v>5331.8</v>
      </c>
      <c r="AX82" s="203">
        <v>2534.8</v>
      </c>
      <c r="AY82" s="203">
        <v>3785.8</v>
      </c>
      <c r="AZ82" s="203">
        <v>2093.5</v>
      </c>
      <c r="BA82" s="203">
        <v>4748.1</v>
      </c>
      <c r="BB82" s="203">
        <v>4741.9</v>
      </c>
      <c r="BC82" s="202">
        <v>2958.8</v>
      </c>
      <c r="BD82" s="203">
        <v>4490.3</v>
      </c>
      <c r="BE82" s="202">
        <v>2538</v>
      </c>
      <c r="BF82" s="203">
        <v>3417.7</v>
      </c>
      <c r="BG82" s="203"/>
      <c r="BH82" s="257">
        <v>43706.2</v>
      </c>
      <c r="BI82" s="126">
        <v>10014.4</v>
      </c>
      <c r="BJ82" s="126">
        <v>14308.1</v>
      </c>
      <c r="BK82" s="126">
        <v>9979.7</v>
      </c>
      <c r="BL82" s="126">
        <v>9404</v>
      </c>
      <c r="BM82" s="126">
        <v>3994.3</v>
      </c>
      <c r="BN82" s="126">
        <v>3014.2</v>
      </c>
      <c r="BO82" s="126">
        <v>3005.9</v>
      </c>
      <c r="BP82" s="126">
        <v>6079.3</v>
      </c>
      <c r="BQ82" s="126">
        <v>2500</v>
      </c>
      <c r="BR82" s="126">
        <v>5728.8</v>
      </c>
      <c r="BS82" s="126">
        <v>3137.6</v>
      </c>
      <c r="BT82" s="126">
        <v>3042.1</v>
      </c>
      <c r="BU82" s="126">
        <v>3800</v>
      </c>
      <c r="BV82" s="126">
        <v>3514.4</v>
      </c>
      <c r="BW82" s="126">
        <v>3389.6</v>
      </c>
      <c r="BX82" s="126">
        <v>2500</v>
      </c>
      <c r="BZ82" s="261">
        <v>39214.6</v>
      </c>
      <c r="CA82" s="126">
        <v>9753.9</v>
      </c>
      <c r="CB82" s="126">
        <v>9941.8</v>
      </c>
      <c r="CC82" s="126">
        <v>10637.5</v>
      </c>
      <c r="CD82" s="126">
        <v>9156.8</v>
      </c>
      <c r="CE82" s="126">
        <v>3400.3</v>
      </c>
      <c r="CF82" s="126">
        <v>2364.9</v>
      </c>
      <c r="CG82" s="126">
        <v>3919.7</v>
      </c>
      <c r="CH82" s="126">
        <v>3798.7</v>
      </c>
      <c r="CI82" s="126">
        <v>1741.1</v>
      </c>
      <c r="CJ82" s="126">
        <v>4333</v>
      </c>
      <c r="CK82" s="126">
        <v>5015.1</v>
      </c>
      <c r="CL82" s="126">
        <v>2771.7</v>
      </c>
      <c r="CM82" s="126">
        <v>2782</v>
      </c>
      <c r="CN82" s="126">
        <v>3069.8</v>
      </c>
      <c r="CO82" s="126">
        <v>2849</v>
      </c>
      <c r="CP82" s="126">
        <v>3169.3</v>
      </c>
      <c r="CS82" s="260">
        <v>41371.4</v>
      </c>
      <c r="CT82" s="126">
        <v>9464.9</v>
      </c>
      <c r="CU82" s="126">
        <v>10818.8</v>
      </c>
      <c r="CV82" s="126">
        <v>10257.7</v>
      </c>
      <c r="CW82" s="126">
        <v>10830</v>
      </c>
      <c r="CX82" s="126">
        <v>2330.5</v>
      </c>
      <c r="CY82" s="126">
        <v>4220.3</v>
      </c>
      <c r="CZ82" s="126">
        <v>2914.1</v>
      </c>
      <c r="DA82" s="126">
        <v>2799.1</v>
      </c>
      <c r="DB82" s="126">
        <v>2941.2</v>
      </c>
      <c r="DC82" s="126">
        <v>5078.5</v>
      </c>
      <c r="DD82" s="126">
        <v>1755.2</v>
      </c>
      <c r="DE82" s="126">
        <v>5502.7</v>
      </c>
      <c r="DF82" s="126">
        <v>2999.8</v>
      </c>
      <c r="DG82" s="126">
        <v>2768.8</v>
      </c>
      <c r="DH82" s="126">
        <v>4750.8</v>
      </c>
      <c r="DI82" s="126">
        <v>3310.4</v>
      </c>
      <c r="DJ82" s="126">
        <v>41371.4</v>
      </c>
      <c r="DL82" s="260">
        <v>51545.9</v>
      </c>
      <c r="DM82" s="126">
        <v>8436.8</v>
      </c>
      <c r="DN82" s="126">
        <v>9993</v>
      </c>
      <c r="DO82" s="126">
        <v>10647.5</v>
      </c>
      <c r="DP82" s="126">
        <v>22468.6</v>
      </c>
      <c r="DQ82" s="126">
        <v>2862.7</v>
      </c>
      <c r="DR82" s="126">
        <v>2577.4</v>
      </c>
      <c r="DS82" s="126">
        <v>2996.7</v>
      </c>
      <c r="DT82" s="126">
        <v>3279.2</v>
      </c>
      <c r="DU82" s="126">
        <v>3832.6</v>
      </c>
      <c r="DV82" s="126">
        <v>2881.2</v>
      </c>
      <c r="DW82" s="126">
        <v>2787.2</v>
      </c>
      <c r="DX82" s="126">
        <v>4138.5</v>
      </c>
      <c r="DY82" s="126">
        <v>3721.8</v>
      </c>
      <c r="DZ82" s="126">
        <v>3570.1</v>
      </c>
      <c r="EA82" s="126">
        <v>8084.6</v>
      </c>
      <c r="EB82" s="126">
        <v>10813.9</v>
      </c>
      <c r="ED82" s="260">
        <v>136027.6</v>
      </c>
      <c r="EE82" s="126">
        <v>32292.7</v>
      </c>
      <c r="EF82" s="126">
        <v>44981.1</v>
      </c>
      <c r="EG82" s="126">
        <v>36430.1</v>
      </c>
      <c r="EH82" s="74">
        <v>22323.7</v>
      </c>
      <c r="EI82" s="126">
        <v>8859.1</v>
      </c>
      <c r="EJ82" s="126">
        <v>12055.8</v>
      </c>
      <c r="EK82" s="126">
        <v>11377.8</v>
      </c>
      <c r="EL82" s="126">
        <v>31139</v>
      </c>
      <c r="EM82" s="126">
        <v>5597.6</v>
      </c>
      <c r="EN82" s="126">
        <v>8244.5</v>
      </c>
      <c r="EO82" s="126">
        <v>6368.4</v>
      </c>
      <c r="EP82" s="126">
        <v>15965.9</v>
      </c>
      <c r="EQ82" s="126">
        <v>14095.8</v>
      </c>
      <c r="ER82" s="74">
        <v>4328.7</v>
      </c>
      <c r="ES82" s="126">
        <v>8767.4</v>
      </c>
      <c r="ET82" s="126">
        <v>9227.6</v>
      </c>
      <c r="EV82" s="302">
        <v>74884.8</v>
      </c>
      <c r="EW82" s="74">
        <v>8491.6</v>
      </c>
      <c r="EX82" s="126">
        <v>9572.5</v>
      </c>
      <c r="EY82" s="84">
        <v>4502.6</v>
      </c>
      <c r="EZ82" s="84">
        <v>25695.9</v>
      </c>
      <c r="FA82" s="6">
        <v>3254.5</v>
      </c>
      <c r="FB82" s="6">
        <v>3507.3</v>
      </c>
      <c r="FC82" s="6">
        <v>1729.8</v>
      </c>
      <c r="FD82" s="6">
        <v>6463.6</v>
      </c>
      <c r="FE82" s="6">
        <v>120.9</v>
      </c>
      <c r="FF82" s="6">
        <v>2988</v>
      </c>
      <c r="FG82" s="6">
        <v>1920.4</v>
      </c>
      <c r="FH82" s="6">
        <v>699</v>
      </c>
      <c r="FI82" s="6">
        <v>1883.2</v>
      </c>
      <c r="FJ82" s="6">
        <v>6674.5</v>
      </c>
      <c r="FK82" s="6">
        <v>5967.3</v>
      </c>
      <c r="FL82" s="6">
        <v>13054.1</v>
      </c>
      <c r="FM82" s="302"/>
      <c r="FN82" s="6">
        <v>3035.3</v>
      </c>
      <c r="FO82" s="6">
        <v>9838.5</v>
      </c>
      <c r="FP82" s="6">
        <v>12921.6</v>
      </c>
      <c r="FQ82" s="126">
        <v>31253.6</v>
      </c>
      <c r="FR82" s="126">
        <v>1559.9</v>
      </c>
      <c r="FS82" s="126">
        <v>836.6</v>
      </c>
      <c r="FT82" s="126">
        <v>638.8</v>
      </c>
      <c r="FU82" s="202"/>
      <c r="FV82" s="126">
        <v>2205.9</v>
      </c>
      <c r="FW82" s="126">
        <v>7632.6</v>
      </c>
      <c r="FX82" s="126">
        <v>8279.5</v>
      </c>
      <c r="FY82" s="126">
        <v>340.5</v>
      </c>
      <c r="FZ82" s="126">
        <v>4301.6</v>
      </c>
      <c r="GA82" s="126">
        <v>14369.8</v>
      </c>
      <c r="GB82" s="126">
        <v>11126.7</v>
      </c>
      <c r="GC82" s="126">
        <v>5757.1</v>
      </c>
      <c r="GE82" s="290">
        <v>25936.6</v>
      </c>
      <c r="GF82" s="290">
        <v>25218.6</v>
      </c>
      <c r="GG82" s="290">
        <v>38456</v>
      </c>
      <c r="GH82" s="290">
        <v>42550.5</v>
      </c>
      <c r="GI82" s="74">
        <v>13266.3</v>
      </c>
      <c r="GJ82" s="74">
        <v>4278.7</v>
      </c>
      <c r="GK82" s="74">
        <v>8391.6</v>
      </c>
      <c r="GL82" s="74">
        <v>5891.7</v>
      </c>
      <c r="GM82" s="74">
        <v>9989.1</v>
      </c>
      <c r="GN82" s="74">
        <v>9337.8</v>
      </c>
      <c r="GO82" s="74">
        <v>13069.1</v>
      </c>
      <c r="GP82" s="74">
        <v>12999.5</v>
      </c>
      <c r="GQ82" s="74">
        <v>12387.4</v>
      </c>
      <c r="GR82" s="74">
        <v>15763.5</v>
      </c>
      <c r="GS82" s="74">
        <v>14629.5</v>
      </c>
      <c r="GT82" s="74">
        <v>12157.5</v>
      </c>
      <c r="GU82" s="282"/>
      <c r="GV82" s="280">
        <v>27755.8</v>
      </c>
      <c r="GW82" s="280">
        <v>29640.1</v>
      </c>
      <c r="GX82" s="280">
        <v>20685.2</v>
      </c>
      <c r="GY82" s="280">
        <v>33920.5</v>
      </c>
      <c r="GZ82" s="74">
        <v>10480.8</v>
      </c>
      <c r="HA82" s="74">
        <v>11091.9</v>
      </c>
      <c r="HB82" s="74">
        <v>6183.1</v>
      </c>
      <c r="HC82" s="74">
        <v>4401</v>
      </c>
      <c r="HD82" s="6">
        <v>15788.2</v>
      </c>
      <c r="HE82" s="6">
        <v>9450.9</v>
      </c>
      <c r="HF82" s="6">
        <v>7477.6</v>
      </c>
      <c r="HG82" s="6">
        <v>6383.4</v>
      </c>
      <c r="HH82" s="6">
        <v>6824.2</v>
      </c>
      <c r="HI82" s="6">
        <v>9305.3</v>
      </c>
      <c r="HJ82" s="6">
        <v>10852.9</v>
      </c>
      <c r="HK82" s="6">
        <v>13762.3</v>
      </c>
      <c r="HM82" s="280">
        <v>25643.4</v>
      </c>
      <c r="HN82" s="280">
        <f t="shared" si="3"/>
        <v>19756.4</v>
      </c>
      <c r="HO82" s="280">
        <f t="shared" si="4"/>
        <v>20563.2</v>
      </c>
      <c r="HP82" s="280">
        <f t="shared" si="5"/>
        <v>18059.4</v>
      </c>
      <c r="HQ82" s="280">
        <v>10049.5</v>
      </c>
      <c r="HR82" s="280">
        <v>9064.3</v>
      </c>
      <c r="HS82" s="280">
        <v>6529.6</v>
      </c>
      <c r="HT82" s="74">
        <v>3186.4</v>
      </c>
      <c r="HU82" s="6">
        <v>8309.3</v>
      </c>
      <c r="HV82" s="6">
        <v>8260.7</v>
      </c>
      <c r="HW82" s="6">
        <v>9005</v>
      </c>
      <c r="HX82" s="6">
        <v>7158.1</v>
      </c>
      <c r="HY82" s="6">
        <v>4400.1</v>
      </c>
      <c r="HZ82" s="6">
        <v>8292.5</v>
      </c>
      <c r="IA82" s="6">
        <v>1543.1</v>
      </c>
      <c r="IB82" s="6">
        <v>8223.8</v>
      </c>
    </row>
    <row r="83" spans="1:236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3"/>
      <c r="Y83" s="10"/>
      <c r="Z83" s="10"/>
      <c r="AA83" s="10"/>
      <c r="AB83" s="10"/>
      <c r="AC83" s="203"/>
      <c r="AD83" s="10"/>
      <c r="AE83" s="10"/>
      <c r="AF83" s="10"/>
      <c r="AG83" s="203"/>
      <c r="AH83" s="203"/>
      <c r="AI83" s="10"/>
      <c r="AJ83" s="10"/>
      <c r="AK83" s="10"/>
      <c r="AL83" s="62"/>
      <c r="AM83" s="10"/>
      <c r="AN83" s="10"/>
      <c r="AO83" s="10"/>
      <c r="AP83" s="213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201"/>
      <c r="BD83" s="10"/>
      <c r="BE83" s="201"/>
      <c r="BF83" s="10"/>
      <c r="BG83" s="10"/>
      <c r="BH83" s="256"/>
      <c r="BZ83" s="260"/>
      <c r="CS83" s="260"/>
      <c r="DL83" s="260"/>
      <c r="ED83" s="260"/>
      <c r="EH83" s="62"/>
      <c r="EV83" s="302"/>
      <c r="EW83" s="62"/>
      <c r="FA83" s="62"/>
      <c r="FM83" s="302"/>
      <c r="FN83" s="6"/>
      <c r="FO83" s="6"/>
      <c r="FP83" s="6"/>
      <c r="FQ83" s="126"/>
      <c r="GE83" s="289"/>
      <c r="GF83" s="289"/>
      <c r="GG83" s="289"/>
      <c r="GH83" s="289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28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M83" s="280"/>
      <c r="HN83" s="280"/>
      <c r="HO83" s="280"/>
      <c r="HP83" s="280"/>
      <c r="HQ83" s="280"/>
      <c r="HR83" s="280"/>
      <c r="HS83" s="280"/>
      <c r="HT83" s="62"/>
      <c r="HU83" s="62"/>
      <c r="HV83" s="62"/>
      <c r="HW83" s="62"/>
      <c r="HX83" s="62"/>
      <c r="HY83" s="62"/>
      <c r="HZ83" s="62"/>
      <c r="IA83" s="62"/>
      <c r="IB83" s="62"/>
    </row>
    <row r="84" spans="1:236" s="126" customFormat="1" ht="12">
      <c r="A84" s="313" t="s">
        <v>287</v>
      </c>
      <c r="B84" s="176"/>
      <c r="C84" s="176"/>
      <c r="D84" s="197" t="s">
        <v>86</v>
      </c>
      <c r="E84" s="176"/>
      <c r="F84" s="314"/>
      <c r="G84" s="203"/>
      <c r="H84" s="203"/>
      <c r="I84" s="203"/>
      <c r="J84" s="203"/>
      <c r="K84" s="61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314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74"/>
      <c r="AM84" s="203"/>
      <c r="AN84" s="203"/>
      <c r="AO84" s="203"/>
      <c r="AP84" s="314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2"/>
      <c r="BD84" s="203"/>
      <c r="BE84" s="202"/>
      <c r="BF84" s="203"/>
      <c r="BG84" s="203"/>
      <c r="BH84" s="204"/>
      <c r="BZ84" s="315"/>
      <c r="CS84" s="315"/>
      <c r="DL84" s="315"/>
      <c r="ED84" s="315"/>
      <c r="EH84" s="74"/>
      <c r="EV84" s="315"/>
      <c r="EW84" s="74"/>
      <c r="FA84" s="74"/>
      <c r="FM84" s="315"/>
      <c r="FN84" s="316"/>
      <c r="FO84" s="316"/>
      <c r="FP84" s="316"/>
      <c r="GE84" s="278"/>
      <c r="GF84" s="278"/>
      <c r="GG84" s="278"/>
      <c r="GH84" s="278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Z84" s="74"/>
      <c r="HA84" s="74"/>
      <c r="HB84" s="74"/>
      <c r="HC84" s="74"/>
      <c r="HD84" s="74"/>
      <c r="HE84" s="74"/>
      <c r="HF84" s="74"/>
      <c r="HG84" s="74"/>
      <c r="HH84" s="74"/>
      <c r="HI84" s="74"/>
      <c r="HJ84" s="74"/>
      <c r="HK84" s="74"/>
      <c r="HM84" s="280"/>
      <c r="HN84" s="280"/>
      <c r="HO84" s="280"/>
      <c r="HP84" s="280"/>
      <c r="HQ84" s="280"/>
      <c r="HR84" s="280"/>
      <c r="HS84" s="280"/>
      <c r="HT84" s="74"/>
      <c r="HU84" s="74"/>
      <c r="HV84" s="74"/>
      <c r="HW84" s="74"/>
      <c r="HX84" s="74"/>
      <c r="HY84" s="74"/>
      <c r="HZ84" s="74"/>
      <c r="IA84" s="74"/>
      <c r="IB84" s="74"/>
    </row>
    <row r="85" spans="1:236" s="126" customFormat="1" ht="12.75" customHeight="1">
      <c r="A85" s="63" t="s">
        <v>288</v>
      </c>
      <c r="B85" s="176" t="s">
        <v>265</v>
      </c>
      <c r="C85" s="176" t="s">
        <v>265</v>
      </c>
      <c r="D85" s="63" t="s">
        <v>361</v>
      </c>
      <c r="E85" s="176" t="s">
        <v>84</v>
      </c>
      <c r="F85" s="225">
        <v>89702.8</v>
      </c>
      <c r="G85" s="203">
        <v>20914.2</v>
      </c>
      <c r="H85" s="203">
        <v>22535.9</v>
      </c>
      <c r="I85" s="203">
        <v>21869.5</v>
      </c>
      <c r="J85" s="203">
        <v>24383.2</v>
      </c>
      <c r="K85" s="61">
        <v>7530.2</v>
      </c>
      <c r="L85" s="203">
        <v>6511.2</v>
      </c>
      <c r="M85" s="203">
        <v>6872.8</v>
      </c>
      <c r="N85" s="203">
        <v>7600.7</v>
      </c>
      <c r="O85" s="203">
        <v>7994.6</v>
      </c>
      <c r="P85" s="203">
        <v>6940.6</v>
      </c>
      <c r="Q85" s="203">
        <v>6926.6</v>
      </c>
      <c r="R85" s="203">
        <v>6743.2</v>
      </c>
      <c r="S85" s="203">
        <v>8199.7</v>
      </c>
      <c r="T85" s="203">
        <v>8429.5</v>
      </c>
      <c r="U85" s="203">
        <v>8703.8</v>
      </c>
      <c r="V85" s="203">
        <v>7249.9</v>
      </c>
      <c r="W85" s="203"/>
      <c r="X85" s="225">
        <v>149021.4</v>
      </c>
      <c r="Y85" s="203">
        <v>17833.9</v>
      </c>
      <c r="Z85" s="203">
        <v>28040.4</v>
      </c>
      <c r="AA85" s="203">
        <v>33925.6</v>
      </c>
      <c r="AB85" s="203">
        <v>69221.5</v>
      </c>
      <c r="AC85" s="203">
        <v>5095.2</v>
      </c>
      <c r="AD85" s="203">
        <v>5065.2</v>
      </c>
      <c r="AE85" s="203">
        <v>7673.5</v>
      </c>
      <c r="AF85" s="203">
        <v>9132.2</v>
      </c>
      <c r="AG85" s="203">
        <v>9087.4</v>
      </c>
      <c r="AH85" s="203">
        <v>9820.8</v>
      </c>
      <c r="AI85" s="203">
        <v>9950.3</v>
      </c>
      <c r="AJ85" s="203">
        <v>9821.5</v>
      </c>
      <c r="AK85" s="203">
        <v>14153.8</v>
      </c>
      <c r="AL85" s="74">
        <v>16876.9</v>
      </c>
      <c r="AM85" s="203">
        <v>18910.7</v>
      </c>
      <c r="AN85" s="203">
        <v>33433.9</v>
      </c>
      <c r="AO85" s="203"/>
      <c r="AP85" s="225">
        <v>156497</v>
      </c>
      <c r="AQ85" s="203">
        <v>58454.8</v>
      </c>
      <c r="AR85" s="203">
        <v>31927</v>
      </c>
      <c r="AS85" s="10">
        <v>32168.9</v>
      </c>
      <c r="AT85" s="10">
        <v>33946.3</v>
      </c>
      <c r="AU85" s="203">
        <v>11995.6</v>
      </c>
      <c r="AV85" s="203">
        <v>25219.2</v>
      </c>
      <c r="AW85" s="203">
        <v>21240</v>
      </c>
      <c r="AX85" s="203">
        <v>15158.9</v>
      </c>
      <c r="AY85" s="203">
        <v>9105.1</v>
      </c>
      <c r="AZ85" s="203">
        <v>7663</v>
      </c>
      <c r="BA85" s="203">
        <v>6570</v>
      </c>
      <c r="BB85" s="203">
        <v>12511.2</v>
      </c>
      <c r="BC85" s="202">
        <v>13087.7</v>
      </c>
      <c r="BD85" s="203">
        <v>13309.1</v>
      </c>
      <c r="BE85" s="202">
        <v>8722.2</v>
      </c>
      <c r="BF85" s="203">
        <v>11915</v>
      </c>
      <c r="BG85" s="203"/>
      <c r="BH85" s="256">
        <v>111315.4</v>
      </c>
      <c r="BI85" s="126">
        <v>28953</v>
      </c>
      <c r="BJ85" s="84">
        <v>21995.5</v>
      </c>
      <c r="BK85" s="126">
        <v>27550.1</v>
      </c>
      <c r="BL85" s="126">
        <v>32816.8</v>
      </c>
      <c r="BM85" s="126">
        <v>10809.3</v>
      </c>
      <c r="BN85" s="126">
        <v>9651.7</v>
      </c>
      <c r="BO85" s="126">
        <v>8492</v>
      </c>
      <c r="BP85" s="84">
        <v>7715.6</v>
      </c>
      <c r="BQ85" s="84">
        <v>7404.4</v>
      </c>
      <c r="BR85" s="84">
        <v>6875.5</v>
      </c>
      <c r="BS85" s="84">
        <v>7158.2</v>
      </c>
      <c r="BT85" s="126">
        <v>9193.9</v>
      </c>
      <c r="BU85" s="84">
        <v>11198</v>
      </c>
      <c r="BV85" s="84">
        <v>9908.5</v>
      </c>
      <c r="BW85" s="84">
        <v>11073.7</v>
      </c>
      <c r="BX85" s="84">
        <v>11834.6</v>
      </c>
      <c r="BY85" s="84"/>
      <c r="BZ85" s="260">
        <v>142991.1</v>
      </c>
      <c r="CA85" s="84">
        <v>14475</v>
      </c>
      <c r="CB85" s="84">
        <v>11092.3</v>
      </c>
      <c r="CC85" s="84">
        <v>15663.3</v>
      </c>
      <c r="CD85" s="84">
        <v>21341.9</v>
      </c>
      <c r="CE85" s="84">
        <v>12629.3</v>
      </c>
      <c r="CF85" s="84">
        <v>10582.4</v>
      </c>
      <c r="CG85" s="126">
        <v>11368.1</v>
      </c>
      <c r="CH85" s="126">
        <v>10173.7</v>
      </c>
      <c r="CI85" s="126">
        <v>10336.3</v>
      </c>
      <c r="CJ85" s="126">
        <v>10687.1</v>
      </c>
      <c r="CK85" s="126">
        <v>12314.4</v>
      </c>
      <c r="CL85" s="126">
        <v>11755.4</v>
      </c>
      <c r="CM85" s="126">
        <v>11698.3</v>
      </c>
      <c r="CN85" s="126">
        <v>15572.7</v>
      </c>
      <c r="CO85" s="126">
        <v>13378.4</v>
      </c>
      <c r="CP85" s="84">
        <v>12495</v>
      </c>
      <c r="CQ85" s="84"/>
      <c r="CR85" s="84"/>
      <c r="CS85" s="260">
        <v>134230.8</v>
      </c>
      <c r="CT85" s="84">
        <v>28232.9</v>
      </c>
      <c r="CU85" s="84">
        <v>29629.1</v>
      </c>
      <c r="CV85" s="84">
        <v>41369</v>
      </c>
      <c r="CW85" s="84">
        <v>34999.8</v>
      </c>
      <c r="CX85" s="126">
        <v>9892.2</v>
      </c>
      <c r="CY85" s="126">
        <v>9995.1</v>
      </c>
      <c r="CZ85" s="126">
        <v>8345.6</v>
      </c>
      <c r="DA85" s="84">
        <v>10036.4</v>
      </c>
      <c r="DB85" s="84">
        <v>9980.7</v>
      </c>
      <c r="DC85" s="84">
        <v>9612</v>
      </c>
      <c r="DD85" s="84">
        <v>8766.6</v>
      </c>
      <c r="DE85" s="84">
        <v>14851</v>
      </c>
      <c r="DF85" s="126">
        <v>17751.4</v>
      </c>
      <c r="DG85" s="84">
        <v>13007.9</v>
      </c>
      <c r="DH85" s="84">
        <v>10870.6</v>
      </c>
      <c r="DI85" s="84">
        <v>11121.3</v>
      </c>
      <c r="DJ85" s="84">
        <v>134230.8</v>
      </c>
      <c r="DK85" s="84"/>
      <c r="DL85" s="260">
        <v>113519.8</v>
      </c>
      <c r="DM85" s="84">
        <v>16629.4</v>
      </c>
      <c r="DN85" s="84">
        <v>17133.9</v>
      </c>
      <c r="DO85" s="84">
        <v>32470.5</v>
      </c>
      <c r="DP85" s="84">
        <v>47286</v>
      </c>
      <c r="DQ85" s="126">
        <v>5902.1</v>
      </c>
      <c r="DR85" s="126">
        <v>4369.6</v>
      </c>
      <c r="DS85" s="126">
        <v>6357.7</v>
      </c>
      <c r="DT85" s="84">
        <v>3160.8</v>
      </c>
      <c r="DU85" s="84">
        <v>3280</v>
      </c>
      <c r="DV85" s="84">
        <v>10693.1</v>
      </c>
      <c r="DW85" s="84">
        <v>7762.8</v>
      </c>
      <c r="DX85" s="84">
        <v>8327.5</v>
      </c>
      <c r="DY85" s="84">
        <v>16380.2</v>
      </c>
      <c r="DZ85" s="126">
        <v>8194.2</v>
      </c>
      <c r="EA85" s="126">
        <v>8290.9</v>
      </c>
      <c r="EB85" s="84">
        <v>30800.9</v>
      </c>
      <c r="EC85" s="84"/>
      <c r="ED85" s="260">
        <v>165229.7</v>
      </c>
      <c r="EE85" s="84">
        <v>32094.9</v>
      </c>
      <c r="EF85" s="84">
        <v>34197.8</v>
      </c>
      <c r="EG85" s="84">
        <v>37715.9</v>
      </c>
      <c r="EH85" s="62">
        <v>61221.1</v>
      </c>
      <c r="EI85" s="126">
        <v>8574.7</v>
      </c>
      <c r="EJ85" s="126">
        <v>11187.4</v>
      </c>
      <c r="EK85" s="126">
        <v>12332.8</v>
      </c>
      <c r="EL85" s="84">
        <v>9676.4</v>
      </c>
      <c r="EM85" s="84">
        <v>9518.8</v>
      </c>
      <c r="EN85" s="62">
        <v>15002.6</v>
      </c>
      <c r="EO85" s="84">
        <v>12592</v>
      </c>
      <c r="EP85" s="84">
        <v>10699.9</v>
      </c>
      <c r="EQ85" s="84">
        <v>14424</v>
      </c>
      <c r="ER85" s="126">
        <v>16872.9</v>
      </c>
      <c r="ES85" s="126">
        <v>18527.8</v>
      </c>
      <c r="ET85" s="84">
        <v>25820.4</v>
      </c>
      <c r="EU85" s="84"/>
      <c r="EV85" s="302">
        <v>164551.6</v>
      </c>
      <c r="EW85" s="62">
        <v>28461.7</v>
      </c>
      <c r="EX85" s="84">
        <v>23372.4</v>
      </c>
      <c r="EY85" s="84">
        <v>36907.7</v>
      </c>
      <c r="EZ85" s="84">
        <v>77973.5</v>
      </c>
      <c r="FA85" s="6">
        <v>12139.7</v>
      </c>
      <c r="FB85" s="6">
        <v>9799.5</v>
      </c>
      <c r="FC85" s="6">
        <v>6522.5</v>
      </c>
      <c r="FD85" s="6">
        <v>8294.5</v>
      </c>
      <c r="FE85" s="6">
        <v>10543.9</v>
      </c>
      <c r="FF85" s="6">
        <v>4534</v>
      </c>
      <c r="FG85" s="6">
        <v>10954.2</v>
      </c>
      <c r="FH85" s="6">
        <v>10705.8</v>
      </c>
      <c r="FI85" s="6">
        <v>15247.7</v>
      </c>
      <c r="FJ85" s="6">
        <v>14522.8</v>
      </c>
      <c r="FK85" s="6">
        <v>17950.7</v>
      </c>
      <c r="FL85" s="6">
        <v>45500</v>
      </c>
      <c r="FM85" s="302"/>
      <c r="FN85" s="6">
        <v>41652.8</v>
      </c>
      <c r="FO85" s="6">
        <v>51294.7</v>
      </c>
      <c r="FP85" s="6">
        <v>70317.2</v>
      </c>
      <c r="FQ85" s="126">
        <v>75086.4</v>
      </c>
      <c r="FR85" s="126">
        <v>10556.5</v>
      </c>
      <c r="FS85" s="126">
        <v>15481.7</v>
      </c>
      <c r="FT85" s="126">
        <v>15614.6</v>
      </c>
      <c r="FU85" s="126">
        <v>10584.6</v>
      </c>
      <c r="FV85" s="126">
        <v>16249.8</v>
      </c>
      <c r="FW85" s="126">
        <v>24460.3</v>
      </c>
      <c r="FX85" s="126">
        <v>14946.3</v>
      </c>
      <c r="FY85" s="126">
        <v>29540.7</v>
      </c>
      <c r="FZ85" s="126">
        <v>25830.2</v>
      </c>
      <c r="GA85" s="126">
        <v>32561.4</v>
      </c>
      <c r="GB85" s="126">
        <v>18868.3</v>
      </c>
      <c r="GC85" s="126">
        <v>23656.7</v>
      </c>
      <c r="GE85" s="290">
        <v>92786.2</v>
      </c>
      <c r="GF85" s="290">
        <v>46098.3</v>
      </c>
      <c r="GG85" s="290">
        <v>41945.2</v>
      </c>
      <c r="GH85" s="290">
        <v>48631.4</v>
      </c>
      <c r="GI85" s="74">
        <v>35429.2</v>
      </c>
      <c r="GJ85" s="74">
        <v>33617.1</v>
      </c>
      <c r="GK85" s="74">
        <v>23739.9</v>
      </c>
      <c r="GL85" s="74">
        <v>13497.9</v>
      </c>
      <c r="GM85" s="74">
        <v>16804.6</v>
      </c>
      <c r="GN85" s="74">
        <v>15795.8</v>
      </c>
      <c r="GO85" s="74">
        <v>15899.5</v>
      </c>
      <c r="GP85" s="74">
        <v>13222</v>
      </c>
      <c r="GQ85" s="74">
        <v>12823.7</v>
      </c>
      <c r="GR85" s="74">
        <v>16733.6</v>
      </c>
      <c r="GS85" s="74">
        <v>17423.5</v>
      </c>
      <c r="GT85" s="74">
        <v>14474.3</v>
      </c>
      <c r="GU85" s="282"/>
      <c r="GV85" s="280">
        <v>49163.5</v>
      </c>
      <c r="GW85" s="280">
        <v>43522.7</v>
      </c>
      <c r="GX85" s="280">
        <v>29388.3</v>
      </c>
      <c r="GY85" s="280">
        <v>63136.3</v>
      </c>
      <c r="GZ85" s="74">
        <v>17554.7</v>
      </c>
      <c r="HA85" s="74">
        <v>19267.8</v>
      </c>
      <c r="HB85" s="74">
        <v>12341</v>
      </c>
      <c r="HC85" s="74">
        <v>12512.6</v>
      </c>
      <c r="HD85" s="6">
        <v>13949.7</v>
      </c>
      <c r="HE85" s="6">
        <v>17060.4</v>
      </c>
      <c r="HF85" s="6">
        <v>13856.4</v>
      </c>
      <c r="HG85" s="6">
        <v>7660.7</v>
      </c>
      <c r="HH85" s="6">
        <v>7871.2</v>
      </c>
      <c r="HI85" s="6">
        <v>22414.3</v>
      </c>
      <c r="HJ85" s="6">
        <v>23805.7</v>
      </c>
      <c r="HK85" s="6">
        <v>16916.3</v>
      </c>
      <c r="HM85" s="280">
        <v>33608.8</v>
      </c>
      <c r="HN85" s="280">
        <f t="shared" si="3"/>
        <v>38975.8</v>
      </c>
      <c r="HO85" s="280">
        <f t="shared" si="4"/>
        <v>83652</v>
      </c>
      <c r="HP85" s="280">
        <f t="shared" si="5"/>
        <v>76547.6</v>
      </c>
      <c r="HQ85" s="280">
        <v>20134</v>
      </c>
      <c r="HR85" s="280">
        <v>10782.2</v>
      </c>
      <c r="HS85" s="280">
        <v>21325.5</v>
      </c>
      <c r="HT85" s="74">
        <v>19796.6</v>
      </c>
      <c r="HU85" s="6">
        <v>11672.2</v>
      </c>
      <c r="HV85" s="6">
        <v>7507</v>
      </c>
      <c r="HW85" s="6">
        <v>14235.2</v>
      </c>
      <c r="HX85" s="6">
        <v>38014.2</v>
      </c>
      <c r="HY85" s="6">
        <v>31402.6</v>
      </c>
      <c r="HZ85" s="6">
        <v>19312.7</v>
      </c>
      <c r="IA85" s="6">
        <v>35918.9</v>
      </c>
      <c r="IB85" s="6">
        <v>21316</v>
      </c>
    </row>
    <row r="86" spans="1:236" s="84" customFormat="1" ht="12">
      <c r="A86" s="189"/>
      <c r="B86" s="175"/>
      <c r="C86" s="175"/>
      <c r="D86" s="189"/>
      <c r="E86" s="175"/>
      <c r="F86" s="213"/>
      <c r="G86" s="10"/>
      <c r="H86" s="10"/>
      <c r="I86" s="10"/>
      <c r="J86" s="10"/>
      <c r="K86" s="6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302"/>
      <c r="EW86" s="62"/>
      <c r="FA86" s="62"/>
      <c r="FM86" s="302"/>
      <c r="FN86" s="6"/>
      <c r="FO86" s="6"/>
      <c r="FP86" s="6"/>
      <c r="FQ86" s="126"/>
      <c r="GE86" s="289"/>
      <c r="GF86" s="289"/>
      <c r="GG86" s="289"/>
      <c r="GH86" s="289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28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M86" s="280"/>
      <c r="HN86" s="280"/>
      <c r="HO86" s="280"/>
      <c r="HP86" s="280"/>
      <c r="HQ86" s="280"/>
      <c r="HR86" s="280"/>
      <c r="HS86" s="280"/>
      <c r="HT86" s="62"/>
      <c r="HU86" s="62"/>
      <c r="HV86" s="62"/>
      <c r="HW86" s="62"/>
      <c r="HX86" s="62"/>
      <c r="HY86" s="62"/>
      <c r="HZ86" s="62"/>
      <c r="IA86" s="62"/>
      <c r="IB86" s="62"/>
    </row>
    <row r="87" spans="1:236" s="84" customFormat="1" ht="24">
      <c r="A87" s="231" t="s">
        <v>289</v>
      </c>
      <c r="B87" s="185"/>
      <c r="C87" s="185"/>
      <c r="D87" s="196" t="s">
        <v>185</v>
      </c>
      <c r="E87" s="185"/>
      <c r="F87" s="213"/>
      <c r="G87" s="10"/>
      <c r="H87" s="10"/>
      <c r="I87" s="10"/>
      <c r="J87" s="10"/>
      <c r="K87" s="6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3"/>
      <c r="Y87" s="10"/>
      <c r="Z87" s="10"/>
      <c r="AA87" s="10"/>
      <c r="AB87" s="10"/>
      <c r="AC87" s="203"/>
      <c r="AD87" s="10"/>
      <c r="AE87" s="10"/>
      <c r="AF87" s="10"/>
      <c r="AG87" s="203"/>
      <c r="AH87" s="203"/>
      <c r="AI87" s="10"/>
      <c r="AJ87" s="10"/>
      <c r="AK87" s="10"/>
      <c r="AL87" s="62"/>
      <c r="AM87" s="10"/>
      <c r="AN87" s="10"/>
      <c r="AO87" s="10"/>
      <c r="AP87" s="213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201"/>
      <c r="BD87" s="10"/>
      <c r="BE87" s="201"/>
      <c r="BF87" s="10"/>
      <c r="BG87" s="10"/>
      <c r="BH87" s="256"/>
      <c r="BZ87" s="260"/>
      <c r="CS87" s="260"/>
      <c r="DL87" s="260"/>
      <c r="ED87" s="260"/>
      <c r="EH87" s="62"/>
      <c r="EV87" s="302"/>
      <c r="EW87" s="62"/>
      <c r="FA87" s="62"/>
      <c r="FM87" s="302"/>
      <c r="FN87" s="6"/>
      <c r="FO87" s="6"/>
      <c r="FP87" s="6"/>
      <c r="FQ87" s="126"/>
      <c r="GE87" s="289"/>
      <c r="GF87" s="289"/>
      <c r="GG87" s="289"/>
      <c r="GH87" s="289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28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M87" s="280"/>
      <c r="HN87" s="280"/>
      <c r="HO87" s="280"/>
      <c r="HP87" s="280"/>
      <c r="HQ87" s="280"/>
      <c r="HR87" s="280"/>
      <c r="HS87" s="280"/>
      <c r="HT87" s="62"/>
      <c r="HU87" s="62"/>
      <c r="HV87" s="62"/>
      <c r="HW87" s="62"/>
      <c r="HX87" s="62"/>
      <c r="HY87" s="62"/>
      <c r="HZ87" s="62"/>
      <c r="IA87" s="62"/>
      <c r="IB87" s="62"/>
    </row>
    <row r="88" spans="1:236" s="84" customFormat="1" ht="25.5" customHeight="1">
      <c r="A88" s="194" t="s">
        <v>290</v>
      </c>
      <c r="B88" s="184" t="s">
        <v>253</v>
      </c>
      <c r="C88" s="184" t="s">
        <v>253</v>
      </c>
      <c r="D88" s="194" t="s">
        <v>362</v>
      </c>
      <c r="E88" s="184" t="s">
        <v>88</v>
      </c>
      <c r="F88" s="213">
        <v>194.8</v>
      </c>
      <c r="G88" s="10">
        <v>35.3</v>
      </c>
      <c r="H88" s="10">
        <v>60.4</v>
      </c>
      <c r="I88" s="10">
        <v>87</v>
      </c>
      <c r="J88" s="10">
        <v>12.1</v>
      </c>
      <c r="K88" s="64">
        <v>7.4</v>
      </c>
      <c r="L88" s="10">
        <v>8.6</v>
      </c>
      <c r="M88" s="10">
        <v>19.3</v>
      </c>
      <c r="N88" s="10">
        <v>19.3</v>
      </c>
      <c r="O88" s="10">
        <v>18.8</v>
      </c>
      <c r="P88" s="10">
        <v>22.3</v>
      </c>
      <c r="Q88" s="10">
        <v>35.8</v>
      </c>
      <c r="R88" s="10">
        <v>20</v>
      </c>
      <c r="S88" s="10">
        <v>31.2</v>
      </c>
      <c r="T88" s="10">
        <v>6.8</v>
      </c>
      <c r="U88" s="10">
        <v>2.3</v>
      </c>
      <c r="V88" s="10">
        <v>3</v>
      </c>
      <c r="W88" s="10"/>
      <c r="X88" s="213">
        <v>141.4</v>
      </c>
      <c r="Y88" s="10">
        <v>28.1</v>
      </c>
      <c r="Z88" s="10">
        <v>50.8</v>
      </c>
      <c r="AA88" s="10">
        <v>49.7</v>
      </c>
      <c r="AB88" s="10">
        <v>12.8</v>
      </c>
      <c r="AC88" s="203">
        <v>5.9</v>
      </c>
      <c r="AD88" s="10">
        <v>11.1</v>
      </c>
      <c r="AE88" s="10">
        <v>11.1</v>
      </c>
      <c r="AF88" s="10">
        <v>17.6</v>
      </c>
      <c r="AG88" s="203">
        <v>16.8</v>
      </c>
      <c r="AH88" s="203">
        <v>16.4</v>
      </c>
      <c r="AI88" s="10">
        <v>18.6</v>
      </c>
      <c r="AJ88" s="10">
        <v>19.3</v>
      </c>
      <c r="AK88" s="10">
        <v>11.8</v>
      </c>
      <c r="AL88" s="62">
        <v>1.5</v>
      </c>
      <c r="AM88" s="10">
        <v>4.1</v>
      </c>
      <c r="AN88" s="10">
        <v>7.2</v>
      </c>
      <c r="AO88" s="10"/>
      <c r="AP88" s="213">
        <v>166.9</v>
      </c>
      <c r="AQ88" s="10">
        <v>24.1</v>
      </c>
      <c r="AR88" s="10">
        <v>29.7</v>
      </c>
      <c r="AS88" s="10">
        <v>70.9</v>
      </c>
      <c r="AT88" s="10">
        <v>42.2</v>
      </c>
      <c r="AU88" s="10">
        <v>5.3</v>
      </c>
      <c r="AV88" s="10">
        <v>11.6</v>
      </c>
      <c r="AW88" s="10">
        <v>7.2</v>
      </c>
      <c r="AX88" s="10">
        <v>12.3</v>
      </c>
      <c r="AY88" s="10">
        <v>15</v>
      </c>
      <c r="AZ88" s="10">
        <v>2.4</v>
      </c>
      <c r="BA88" s="10">
        <v>25.8</v>
      </c>
      <c r="BB88" s="10">
        <v>21.5</v>
      </c>
      <c r="BC88" s="201">
        <v>23.6</v>
      </c>
      <c r="BD88" s="10">
        <v>18.8</v>
      </c>
      <c r="BE88" s="201">
        <v>13.1</v>
      </c>
      <c r="BF88" s="10">
        <v>10.3</v>
      </c>
      <c r="BG88" s="10"/>
      <c r="BH88" s="256">
        <v>206.1</v>
      </c>
      <c r="BI88" s="84">
        <v>32.2</v>
      </c>
      <c r="BJ88" s="84">
        <v>72.5</v>
      </c>
      <c r="BK88" s="84">
        <v>69.3</v>
      </c>
      <c r="BL88" s="84">
        <v>32.1</v>
      </c>
      <c r="BM88" s="84">
        <v>11.1</v>
      </c>
      <c r="BN88" s="84">
        <v>8.1</v>
      </c>
      <c r="BO88" s="84">
        <v>13</v>
      </c>
      <c r="BP88" s="84">
        <v>20.5</v>
      </c>
      <c r="BQ88" s="84">
        <v>26.3</v>
      </c>
      <c r="BR88" s="84">
        <v>25.7</v>
      </c>
      <c r="BS88" s="84">
        <v>26.1</v>
      </c>
      <c r="BT88" s="84">
        <v>22.5</v>
      </c>
      <c r="BU88" s="84">
        <v>20.7</v>
      </c>
      <c r="BV88" s="84">
        <v>15.7</v>
      </c>
      <c r="BW88" s="84">
        <v>7.8</v>
      </c>
      <c r="BX88" s="84">
        <v>8.6</v>
      </c>
      <c r="BZ88" s="260">
        <v>222</v>
      </c>
      <c r="CA88" s="84">
        <v>39.4</v>
      </c>
      <c r="CB88" s="84">
        <v>61.7</v>
      </c>
      <c r="CC88" s="84">
        <v>72</v>
      </c>
      <c r="CD88" s="84">
        <v>29.7</v>
      </c>
      <c r="CE88" s="84">
        <v>6.1</v>
      </c>
      <c r="CF88" s="84">
        <v>18.8</v>
      </c>
      <c r="CG88" s="84">
        <v>19.3</v>
      </c>
      <c r="CH88" s="84">
        <v>18.4</v>
      </c>
      <c r="CI88" s="84">
        <v>28.4</v>
      </c>
      <c r="CJ88" s="84">
        <v>19.7</v>
      </c>
      <c r="CK88" s="84">
        <v>30.8</v>
      </c>
      <c r="CL88" s="84">
        <v>28.2</v>
      </c>
      <c r="CM88" s="84">
        <v>17.8</v>
      </c>
      <c r="CN88" s="84">
        <v>12.8</v>
      </c>
      <c r="CO88" s="84">
        <v>12.9</v>
      </c>
      <c r="CP88" s="84">
        <v>8.8</v>
      </c>
      <c r="CS88" s="260">
        <v>392.1</v>
      </c>
      <c r="CT88" s="84">
        <v>86.4</v>
      </c>
      <c r="CU88" s="84">
        <v>93.4</v>
      </c>
      <c r="CV88" s="84">
        <v>125.8</v>
      </c>
      <c r="CW88" s="84">
        <v>86.5</v>
      </c>
      <c r="CX88" s="84">
        <v>23.9</v>
      </c>
      <c r="CY88" s="84">
        <v>26.6</v>
      </c>
      <c r="CZ88" s="84">
        <v>35.9</v>
      </c>
      <c r="DA88" s="84">
        <v>25.3</v>
      </c>
      <c r="DB88" s="84">
        <v>38.6</v>
      </c>
      <c r="DC88" s="84">
        <v>29.5</v>
      </c>
      <c r="DD88" s="84">
        <v>44.5</v>
      </c>
      <c r="DE88" s="84">
        <v>42.8</v>
      </c>
      <c r="DF88" s="84">
        <v>38.5</v>
      </c>
      <c r="DG88" s="84">
        <v>17.9</v>
      </c>
      <c r="DH88" s="84">
        <v>28.8</v>
      </c>
      <c r="DI88" s="84">
        <v>39.8</v>
      </c>
      <c r="DJ88" s="84">
        <v>392.1</v>
      </c>
      <c r="DL88" s="260">
        <v>258.2</v>
      </c>
      <c r="DM88" s="84">
        <v>45.2</v>
      </c>
      <c r="DN88" s="84">
        <v>75.4</v>
      </c>
      <c r="DO88" s="84">
        <v>83.2</v>
      </c>
      <c r="DP88" s="84">
        <v>54.4</v>
      </c>
      <c r="DQ88" s="84">
        <v>17.5</v>
      </c>
      <c r="DR88" s="84">
        <v>13.9</v>
      </c>
      <c r="DS88" s="84">
        <v>13.8</v>
      </c>
      <c r="DT88" s="84">
        <v>23.3</v>
      </c>
      <c r="DU88" s="84">
        <v>29</v>
      </c>
      <c r="DV88" s="84">
        <v>23.1</v>
      </c>
      <c r="DW88" s="84">
        <v>24.9</v>
      </c>
      <c r="DX88" s="84">
        <v>30.5</v>
      </c>
      <c r="DY88" s="84">
        <v>27.8</v>
      </c>
      <c r="DZ88" s="84">
        <v>16.2</v>
      </c>
      <c r="EA88" s="84">
        <v>17.2</v>
      </c>
      <c r="EB88" s="84">
        <v>21</v>
      </c>
      <c r="ED88" s="260">
        <v>182.4</v>
      </c>
      <c r="EE88" s="84">
        <v>33.9</v>
      </c>
      <c r="EF88" s="84">
        <v>62.5</v>
      </c>
      <c r="EG88" s="84">
        <v>56.1</v>
      </c>
      <c r="EH88" s="62">
        <v>29.9</v>
      </c>
      <c r="EI88" s="84">
        <v>9.4</v>
      </c>
      <c r="EJ88" s="84">
        <v>4.2</v>
      </c>
      <c r="EK88" s="84">
        <v>20.3</v>
      </c>
      <c r="EL88" s="84">
        <v>18.8</v>
      </c>
      <c r="EM88" s="84">
        <v>24.6</v>
      </c>
      <c r="EN88" s="84">
        <v>19.1</v>
      </c>
      <c r="EO88" s="84">
        <v>21.7</v>
      </c>
      <c r="EP88" s="62">
        <v>21</v>
      </c>
      <c r="EQ88" s="84">
        <v>13.4</v>
      </c>
      <c r="ER88" s="62">
        <v>4</v>
      </c>
      <c r="ES88" s="84">
        <v>15.3</v>
      </c>
      <c r="ET88" s="84">
        <v>10.6</v>
      </c>
      <c r="EV88" s="302">
        <v>173.7</v>
      </c>
      <c r="EW88" s="62">
        <v>29.4</v>
      </c>
      <c r="EX88" s="84">
        <v>68</v>
      </c>
      <c r="EY88" s="84">
        <v>49.4</v>
      </c>
      <c r="EZ88" s="84">
        <v>26.7</v>
      </c>
      <c r="FA88" s="62">
        <v>1.5</v>
      </c>
      <c r="FB88" s="84">
        <v>16.5</v>
      </c>
      <c r="FC88" s="84">
        <v>11.4</v>
      </c>
      <c r="FD88" s="84">
        <v>20.6</v>
      </c>
      <c r="FE88" s="84">
        <v>24</v>
      </c>
      <c r="FF88" s="84">
        <v>23.4</v>
      </c>
      <c r="FG88" s="84">
        <v>14.7</v>
      </c>
      <c r="FH88" s="84">
        <v>20.4</v>
      </c>
      <c r="FI88" s="84">
        <v>14.3</v>
      </c>
      <c r="FJ88" s="84">
        <v>10.9</v>
      </c>
      <c r="FK88" s="84">
        <v>8.1</v>
      </c>
      <c r="FL88" s="84">
        <v>7.7</v>
      </c>
      <c r="FM88" s="302"/>
      <c r="FN88" s="6">
        <v>32.7</v>
      </c>
      <c r="FO88" s="6">
        <v>73.4</v>
      </c>
      <c r="FP88" s="6">
        <v>85.7</v>
      </c>
      <c r="FQ88" s="126">
        <v>22733.3</v>
      </c>
      <c r="FR88" s="84">
        <v>3.9</v>
      </c>
      <c r="FS88" s="84">
        <v>15.6</v>
      </c>
      <c r="FT88" s="84">
        <v>13.2</v>
      </c>
      <c r="FU88" s="84">
        <v>18.6</v>
      </c>
      <c r="FV88" s="84">
        <v>27.1</v>
      </c>
      <c r="FW88" s="84">
        <v>27.7</v>
      </c>
      <c r="FX88" s="84">
        <v>28.3</v>
      </c>
      <c r="FY88" s="84">
        <v>27.3</v>
      </c>
      <c r="FZ88" s="84">
        <v>30.1</v>
      </c>
      <c r="GA88" s="84">
        <v>15.3</v>
      </c>
      <c r="GB88" s="84">
        <v>10396.1</v>
      </c>
      <c r="GC88" s="84">
        <v>12321.9</v>
      </c>
      <c r="GE88" s="290">
        <v>39.7</v>
      </c>
      <c r="GF88" s="290">
        <v>85.1</v>
      </c>
      <c r="GG88" s="290">
        <v>115.5</v>
      </c>
      <c r="GH88" s="290">
        <v>74.7</v>
      </c>
      <c r="GI88" s="282">
        <v>11.9</v>
      </c>
      <c r="GJ88" s="282">
        <v>13.8</v>
      </c>
      <c r="GK88" s="282">
        <v>14</v>
      </c>
      <c r="GL88" s="282">
        <v>25</v>
      </c>
      <c r="GM88" s="282">
        <v>28.9</v>
      </c>
      <c r="GN88" s="282">
        <v>31.2</v>
      </c>
      <c r="GO88" s="282">
        <v>38.6</v>
      </c>
      <c r="GP88" s="282">
        <v>38.8</v>
      </c>
      <c r="GQ88" s="282">
        <v>38.1</v>
      </c>
      <c r="GR88" s="282">
        <v>29.3</v>
      </c>
      <c r="GS88" s="282">
        <v>14.3</v>
      </c>
      <c r="GT88" s="282">
        <v>31.1</v>
      </c>
      <c r="GU88" s="282"/>
      <c r="GV88" s="280">
        <v>54.2</v>
      </c>
      <c r="GW88" s="280">
        <v>75.2</v>
      </c>
      <c r="GX88" s="280">
        <v>114.6</v>
      </c>
      <c r="GY88" s="280">
        <v>69</v>
      </c>
      <c r="GZ88" s="62">
        <v>19.8</v>
      </c>
      <c r="HA88" s="62">
        <v>10.9</v>
      </c>
      <c r="HB88" s="62">
        <v>23.5</v>
      </c>
      <c r="HC88" s="62">
        <v>16.9</v>
      </c>
      <c r="HD88" s="6">
        <v>25.3</v>
      </c>
      <c r="HE88" s="6">
        <v>33</v>
      </c>
      <c r="HF88" s="6">
        <v>40.9</v>
      </c>
      <c r="HG88" s="6">
        <v>40.2</v>
      </c>
      <c r="HH88" s="6">
        <v>33.5</v>
      </c>
      <c r="HI88" s="6">
        <v>18.5</v>
      </c>
      <c r="HJ88" s="6">
        <v>27.8</v>
      </c>
      <c r="HK88" s="6">
        <v>22.7</v>
      </c>
      <c r="HM88" s="280">
        <v>95.1</v>
      </c>
      <c r="HN88" s="280">
        <f t="shared" si="3"/>
        <v>89.1</v>
      </c>
      <c r="HO88" s="280">
        <f t="shared" si="4"/>
        <v>103.8</v>
      </c>
      <c r="HP88" s="280">
        <f t="shared" si="5"/>
        <v>68.4</v>
      </c>
      <c r="HQ88" s="280">
        <v>26.2</v>
      </c>
      <c r="HR88" s="280">
        <v>33</v>
      </c>
      <c r="HS88" s="280">
        <v>35.9</v>
      </c>
      <c r="HT88" s="62">
        <v>31.8</v>
      </c>
      <c r="HU88" s="6">
        <v>22.8</v>
      </c>
      <c r="HV88" s="6">
        <v>34.5</v>
      </c>
      <c r="HW88" s="6">
        <v>36.2</v>
      </c>
      <c r="HX88" s="6">
        <v>32.6</v>
      </c>
      <c r="HY88" s="6">
        <v>35</v>
      </c>
      <c r="HZ88" s="6">
        <v>32.4</v>
      </c>
      <c r="IA88" s="6">
        <v>16.9</v>
      </c>
      <c r="IB88" s="6">
        <v>19.1</v>
      </c>
    </row>
    <row r="89" spans="2:236" s="84" customFormat="1" ht="12">
      <c r="B89" s="184"/>
      <c r="C89" s="184"/>
      <c r="D89" s="62"/>
      <c r="E89" s="184"/>
      <c r="F89" s="213"/>
      <c r="G89" s="10"/>
      <c r="H89" s="10"/>
      <c r="I89" s="10"/>
      <c r="J89" s="10"/>
      <c r="K89" s="6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ED89" s="260"/>
      <c r="EH89" s="62"/>
      <c r="EV89" s="302"/>
      <c r="EW89" s="62"/>
      <c r="FA89" s="62"/>
      <c r="FM89" s="302"/>
      <c r="FN89" s="6"/>
      <c r="FO89" s="6"/>
      <c r="FP89" s="6"/>
      <c r="FQ89" s="126"/>
      <c r="GE89" s="289"/>
      <c r="GF89" s="289"/>
      <c r="GG89" s="289"/>
      <c r="GH89" s="289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28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M89" s="280"/>
      <c r="HN89" s="280"/>
      <c r="HO89" s="280"/>
      <c r="HP89" s="280"/>
      <c r="HQ89" s="280"/>
      <c r="HR89" s="280"/>
      <c r="HS89" s="280"/>
      <c r="HT89" s="62"/>
      <c r="HU89" s="62"/>
      <c r="HV89" s="62"/>
      <c r="HW89" s="62"/>
      <c r="HX89" s="62"/>
      <c r="HY89" s="62"/>
      <c r="HZ89" s="62"/>
      <c r="IA89" s="62"/>
      <c r="IB89" s="62"/>
    </row>
    <row r="90" spans="1:236" s="84" customFormat="1" ht="24">
      <c r="A90" s="231" t="s">
        <v>291</v>
      </c>
      <c r="B90" s="184"/>
      <c r="C90" s="184"/>
      <c r="D90" s="190" t="s">
        <v>186</v>
      </c>
      <c r="E90" s="184"/>
      <c r="F90" s="213"/>
      <c r="G90" s="10"/>
      <c r="H90" s="10"/>
      <c r="I90" s="10"/>
      <c r="J90" s="10"/>
      <c r="K90" s="6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3"/>
      <c r="Y90" s="10"/>
      <c r="Z90" s="10"/>
      <c r="AA90" s="10"/>
      <c r="AB90" s="10"/>
      <c r="AC90" s="203"/>
      <c r="AD90" s="10"/>
      <c r="AE90" s="10"/>
      <c r="AF90" s="10"/>
      <c r="AG90" s="203"/>
      <c r="AH90" s="203"/>
      <c r="AI90" s="10"/>
      <c r="AJ90" s="10"/>
      <c r="AK90" s="10"/>
      <c r="AL90" s="62"/>
      <c r="AM90" s="10"/>
      <c r="AN90" s="10"/>
      <c r="AO90" s="10"/>
      <c r="AP90" s="213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201"/>
      <c r="BD90" s="10"/>
      <c r="BE90" s="201"/>
      <c r="BF90" s="10"/>
      <c r="BG90" s="10"/>
      <c r="BH90" s="256"/>
      <c r="BZ90" s="260"/>
      <c r="CS90" s="260"/>
      <c r="DL90" s="260"/>
      <c r="DZ90" s="272"/>
      <c r="ED90" s="260"/>
      <c r="EH90" s="62"/>
      <c r="ER90" s="272"/>
      <c r="EV90" s="302"/>
      <c r="EW90" s="62"/>
      <c r="FA90" s="62"/>
      <c r="FM90" s="302"/>
      <c r="FN90" s="6"/>
      <c r="FO90" s="6"/>
      <c r="FP90" s="6"/>
      <c r="FQ90" s="126"/>
      <c r="GE90" s="289"/>
      <c r="GF90" s="289"/>
      <c r="GG90" s="289"/>
      <c r="GH90" s="289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28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M90" s="280"/>
      <c r="HN90" s="280"/>
      <c r="HO90" s="280"/>
      <c r="HP90" s="280"/>
      <c r="HQ90" s="280"/>
      <c r="HR90" s="280"/>
      <c r="HS90" s="280"/>
      <c r="HT90" s="62"/>
      <c r="HU90" s="62"/>
      <c r="HV90" s="62"/>
      <c r="HW90" s="62"/>
      <c r="HX90" s="62"/>
      <c r="HY90" s="62"/>
      <c r="HZ90" s="62"/>
      <c r="IA90" s="62"/>
      <c r="IB90" s="62"/>
    </row>
    <row r="91" spans="1:236" s="126" customFormat="1" ht="27" customHeight="1">
      <c r="A91" s="63" t="s">
        <v>292</v>
      </c>
      <c r="B91" s="226" t="s">
        <v>293</v>
      </c>
      <c r="C91" s="226" t="s">
        <v>293</v>
      </c>
      <c r="D91" s="63" t="s">
        <v>363</v>
      </c>
      <c r="E91" s="226" t="s">
        <v>90</v>
      </c>
      <c r="F91" s="225">
        <v>7896</v>
      </c>
      <c r="G91" s="203">
        <v>1815.3</v>
      </c>
      <c r="H91" s="203">
        <v>1946</v>
      </c>
      <c r="I91" s="203">
        <v>2538.5</v>
      </c>
      <c r="J91" s="203">
        <v>1596.2</v>
      </c>
      <c r="K91" s="61">
        <v>556.2</v>
      </c>
      <c r="L91" s="203">
        <v>523.5</v>
      </c>
      <c r="M91" s="203">
        <v>735.6</v>
      </c>
      <c r="N91" s="203">
        <v>726.2</v>
      </c>
      <c r="O91" s="203">
        <v>542.8</v>
      </c>
      <c r="P91" s="203">
        <v>677</v>
      </c>
      <c r="Q91" s="203">
        <v>1046.8</v>
      </c>
      <c r="R91" s="203">
        <v>769.4</v>
      </c>
      <c r="S91" s="203">
        <v>722.3</v>
      </c>
      <c r="T91" s="203">
        <v>557.8</v>
      </c>
      <c r="U91" s="203">
        <v>505.3</v>
      </c>
      <c r="V91" s="203">
        <v>533.1</v>
      </c>
      <c r="W91" s="203"/>
      <c r="X91" s="225">
        <v>6494.4</v>
      </c>
      <c r="Y91" s="203">
        <v>1614.3</v>
      </c>
      <c r="Z91" s="203">
        <v>2145.2</v>
      </c>
      <c r="AA91" s="203">
        <v>834.2</v>
      </c>
      <c r="AB91" s="203">
        <v>1900.7</v>
      </c>
      <c r="AC91" s="203">
        <v>526.4</v>
      </c>
      <c r="AD91" s="203">
        <v>615.4</v>
      </c>
      <c r="AE91" s="203">
        <v>472.5</v>
      </c>
      <c r="AF91" s="203">
        <v>466.4</v>
      </c>
      <c r="AG91" s="203">
        <v>849.4</v>
      </c>
      <c r="AH91" s="203">
        <v>829.4</v>
      </c>
      <c r="AI91" s="203">
        <v>461.1</v>
      </c>
      <c r="AJ91" s="203">
        <v>42.5</v>
      </c>
      <c r="AK91" s="203">
        <v>330.6</v>
      </c>
      <c r="AL91" s="74">
        <v>797.8</v>
      </c>
      <c r="AM91" s="203">
        <v>631.7</v>
      </c>
      <c r="AN91" s="203">
        <v>471.2</v>
      </c>
      <c r="AO91" s="203"/>
      <c r="AP91" s="225">
        <v>6607.8</v>
      </c>
      <c r="AQ91" s="203">
        <v>1516.6</v>
      </c>
      <c r="AR91" s="203">
        <v>1573.2</v>
      </c>
      <c r="AS91" s="10">
        <v>1986.4</v>
      </c>
      <c r="AT91" s="10">
        <v>1531.6</v>
      </c>
      <c r="AU91" s="203">
        <v>477.5</v>
      </c>
      <c r="AV91" s="203">
        <v>525.4</v>
      </c>
      <c r="AW91" s="203">
        <v>513.7</v>
      </c>
      <c r="AX91" s="203">
        <v>491.9</v>
      </c>
      <c r="AY91" s="203">
        <v>447.4</v>
      </c>
      <c r="AZ91" s="203">
        <v>633.9</v>
      </c>
      <c r="BA91" s="203">
        <v>572.2</v>
      </c>
      <c r="BB91" s="203">
        <v>592.1</v>
      </c>
      <c r="BC91" s="202">
        <v>822.1</v>
      </c>
      <c r="BD91" s="203">
        <v>477</v>
      </c>
      <c r="BE91" s="202">
        <v>546.5</v>
      </c>
      <c r="BF91" s="203">
        <v>508.1</v>
      </c>
      <c r="BG91" s="203"/>
      <c r="BH91" s="256">
        <v>7053.4</v>
      </c>
      <c r="BI91" s="126">
        <v>1654.8</v>
      </c>
      <c r="BJ91" s="84">
        <v>1911.8</v>
      </c>
      <c r="BK91" s="126">
        <v>1899.3</v>
      </c>
      <c r="BL91" s="126">
        <v>1587.5</v>
      </c>
      <c r="BM91" s="126">
        <v>521.1</v>
      </c>
      <c r="BN91" s="126">
        <v>524</v>
      </c>
      <c r="BO91" s="126">
        <v>609.7</v>
      </c>
      <c r="BP91" s="84">
        <v>499</v>
      </c>
      <c r="BQ91" s="84">
        <v>522.7</v>
      </c>
      <c r="BR91" s="84">
        <v>890.1</v>
      </c>
      <c r="BS91" s="84">
        <v>486.1</v>
      </c>
      <c r="BT91" s="126">
        <v>635.4</v>
      </c>
      <c r="BU91" s="84">
        <v>777.8</v>
      </c>
      <c r="BV91" s="84">
        <v>545.9</v>
      </c>
      <c r="BW91" s="84">
        <v>518.6</v>
      </c>
      <c r="BX91" s="84">
        <v>523</v>
      </c>
      <c r="BY91" s="84"/>
      <c r="BZ91" s="260">
        <v>9270</v>
      </c>
      <c r="CA91" s="84">
        <v>2091.5</v>
      </c>
      <c r="CB91" s="84">
        <v>1794.7</v>
      </c>
      <c r="CC91" s="84">
        <v>2787</v>
      </c>
      <c r="CD91" s="84">
        <v>3042.8</v>
      </c>
      <c r="CE91" s="84">
        <v>505.6</v>
      </c>
      <c r="CF91" s="84">
        <v>885.2</v>
      </c>
      <c r="CG91" s="126">
        <v>589.1</v>
      </c>
      <c r="CH91" s="126">
        <v>455.6</v>
      </c>
      <c r="CI91" s="126">
        <v>593.9</v>
      </c>
      <c r="CJ91" s="126">
        <v>633.6</v>
      </c>
      <c r="CK91" s="126">
        <v>758.1</v>
      </c>
      <c r="CL91" s="126">
        <v>545.3</v>
      </c>
      <c r="CM91" s="126">
        <v>1372.1</v>
      </c>
      <c r="CN91" s="126">
        <v>816</v>
      </c>
      <c r="CO91" s="126">
        <v>1008.5</v>
      </c>
      <c r="CP91" s="84">
        <v>1107</v>
      </c>
      <c r="CQ91" s="84"/>
      <c r="CR91" s="84"/>
      <c r="CS91" s="260">
        <v>22656.1</v>
      </c>
      <c r="CT91" s="84">
        <v>4312.1</v>
      </c>
      <c r="CU91" s="84">
        <v>6482.5</v>
      </c>
      <c r="CV91" s="84">
        <v>6477.5</v>
      </c>
      <c r="CW91" s="84">
        <v>5384</v>
      </c>
      <c r="CX91" s="126">
        <v>1643.4</v>
      </c>
      <c r="CY91" s="126">
        <v>1459.1</v>
      </c>
      <c r="CZ91" s="126">
        <v>1209.6</v>
      </c>
      <c r="DA91" s="84">
        <v>1477.2</v>
      </c>
      <c r="DB91" s="84">
        <v>2415.2</v>
      </c>
      <c r="DC91" s="84">
        <v>2590.1</v>
      </c>
      <c r="DD91" s="84">
        <v>2346.4</v>
      </c>
      <c r="DE91" s="84">
        <v>2117.9</v>
      </c>
      <c r="DF91" s="126">
        <v>2013.2</v>
      </c>
      <c r="DG91" s="84">
        <v>1866.1</v>
      </c>
      <c r="DH91" s="84">
        <v>1843.9</v>
      </c>
      <c r="DI91" s="84">
        <v>1674</v>
      </c>
      <c r="DJ91" s="84">
        <v>22656.1</v>
      </c>
      <c r="DK91" s="84"/>
      <c r="DL91" s="260">
        <v>37855.8</v>
      </c>
      <c r="DM91" s="84">
        <v>6132.2</v>
      </c>
      <c r="DN91" s="84">
        <v>5848</v>
      </c>
      <c r="DO91" s="84">
        <v>10442</v>
      </c>
      <c r="DP91" s="84">
        <v>15433.6</v>
      </c>
      <c r="DQ91" s="126">
        <v>1865.8</v>
      </c>
      <c r="DR91" s="126">
        <v>2551.2</v>
      </c>
      <c r="DS91" s="126">
        <v>1715.2</v>
      </c>
      <c r="DT91" s="84">
        <v>1760</v>
      </c>
      <c r="DU91" s="84">
        <v>2068</v>
      </c>
      <c r="DV91" s="84">
        <v>2020</v>
      </c>
      <c r="DW91" s="84">
        <v>2420</v>
      </c>
      <c r="DX91" s="84">
        <v>2623.7</v>
      </c>
      <c r="DY91" s="271">
        <v>5398.3</v>
      </c>
      <c r="DZ91" s="273">
        <v>3644.4</v>
      </c>
      <c r="EA91" s="126">
        <v>4457.2</v>
      </c>
      <c r="EB91" s="84">
        <v>7332</v>
      </c>
      <c r="EC91" s="84"/>
      <c r="ED91" s="260">
        <v>23391.9</v>
      </c>
      <c r="EE91" s="84">
        <v>9106</v>
      </c>
      <c r="EF91" s="84">
        <v>5987.5</v>
      </c>
      <c r="EG91" s="84">
        <v>3997.4</v>
      </c>
      <c r="EH91" s="62">
        <v>4301</v>
      </c>
      <c r="EI91" s="126">
        <v>2277.8</v>
      </c>
      <c r="EJ91" s="126">
        <v>3787.6</v>
      </c>
      <c r="EK91" s="126">
        <v>3040.6</v>
      </c>
      <c r="EL91" s="84">
        <v>2739</v>
      </c>
      <c r="EM91" s="84">
        <v>1911.2</v>
      </c>
      <c r="EN91" s="84">
        <v>1337.3</v>
      </c>
      <c r="EO91" s="84">
        <v>1137.6</v>
      </c>
      <c r="EP91" s="275">
        <v>1248.5</v>
      </c>
      <c r="EQ91" s="272">
        <v>1611.3</v>
      </c>
      <c r="ER91" s="272">
        <v>1364.8</v>
      </c>
      <c r="ES91" s="126">
        <v>1443.3</v>
      </c>
      <c r="ET91" s="84">
        <v>1492.9</v>
      </c>
      <c r="EU91" s="84"/>
      <c r="EV91" s="302">
        <v>24251.3</v>
      </c>
      <c r="EW91" s="62">
        <v>5277.8</v>
      </c>
      <c r="EX91" s="84">
        <v>5279.5</v>
      </c>
      <c r="EY91" s="84">
        <v>5445.7</v>
      </c>
      <c r="EZ91" s="84">
        <v>4475.9</v>
      </c>
      <c r="FA91" s="6">
        <v>1712.1</v>
      </c>
      <c r="FB91" s="6">
        <v>1314.1</v>
      </c>
      <c r="FC91" s="6">
        <v>2251.6</v>
      </c>
      <c r="FD91" s="6">
        <v>1595.5</v>
      </c>
      <c r="FE91" s="6">
        <v>1845.4</v>
      </c>
      <c r="FF91" s="6">
        <v>1838.6</v>
      </c>
      <c r="FG91" s="6">
        <v>2074.1</v>
      </c>
      <c r="FH91" s="6">
        <v>2098.9</v>
      </c>
      <c r="FI91" s="6">
        <v>1272.7</v>
      </c>
      <c r="FJ91" s="6">
        <v>1456.6</v>
      </c>
      <c r="FK91" s="6">
        <v>1574.3</v>
      </c>
      <c r="FL91" s="6">
        <v>1445</v>
      </c>
      <c r="FM91" s="302"/>
      <c r="FN91" s="6">
        <v>3880.6</v>
      </c>
      <c r="FO91" s="6">
        <v>1919.7</v>
      </c>
      <c r="FP91" s="6">
        <v>7763</v>
      </c>
      <c r="FQ91" s="126">
        <v>6817.8</v>
      </c>
      <c r="FR91" s="126">
        <v>1296.4</v>
      </c>
      <c r="FS91" s="126">
        <v>1390.2</v>
      </c>
      <c r="FT91" s="126">
        <v>1194</v>
      </c>
      <c r="FU91" s="126">
        <v>822.2</v>
      </c>
      <c r="FV91" s="126">
        <v>597.5</v>
      </c>
      <c r="FW91" s="126">
        <v>500</v>
      </c>
      <c r="FX91" s="126">
        <v>1500</v>
      </c>
      <c r="FY91" s="126">
        <v>2500</v>
      </c>
      <c r="FZ91" s="126">
        <v>3763</v>
      </c>
      <c r="GA91" s="126">
        <v>2194.8</v>
      </c>
      <c r="GB91" s="126">
        <v>2025.9</v>
      </c>
      <c r="GC91" s="126">
        <v>2597.1</v>
      </c>
      <c r="GE91" s="290">
        <v>5331.3</v>
      </c>
      <c r="GF91" s="290">
        <v>6042.1</v>
      </c>
      <c r="GG91" s="290">
        <v>8360.5</v>
      </c>
      <c r="GH91" s="290">
        <v>7782.9</v>
      </c>
      <c r="GI91" s="74">
        <v>2014.1</v>
      </c>
      <c r="GJ91" s="74">
        <v>1283.3</v>
      </c>
      <c r="GK91" s="74">
        <v>2033.9</v>
      </c>
      <c r="GL91" s="74">
        <v>1435.9</v>
      </c>
      <c r="GM91" s="74">
        <v>1952.6</v>
      </c>
      <c r="GN91" s="74">
        <v>2653.6</v>
      </c>
      <c r="GO91" s="74">
        <v>2535.2</v>
      </c>
      <c r="GP91" s="74">
        <v>3098.6</v>
      </c>
      <c r="GQ91" s="74">
        <v>2726.7</v>
      </c>
      <c r="GR91" s="74">
        <v>2557.1</v>
      </c>
      <c r="GS91" s="74">
        <v>2584.6</v>
      </c>
      <c r="GT91" s="74">
        <v>2641.2</v>
      </c>
      <c r="GU91" s="282"/>
      <c r="GV91" s="280">
        <v>5671.3</v>
      </c>
      <c r="GW91" s="280">
        <v>5798.3</v>
      </c>
      <c r="GX91" s="280">
        <v>6063.5</v>
      </c>
      <c r="GY91" s="280">
        <v>8942.3</v>
      </c>
      <c r="GZ91" s="74">
        <v>2512.5</v>
      </c>
      <c r="HA91" s="74">
        <v>1524</v>
      </c>
      <c r="HB91" s="74">
        <v>1634.8</v>
      </c>
      <c r="HC91" s="74">
        <v>2097.5</v>
      </c>
      <c r="HD91" s="6">
        <v>1619.8</v>
      </c>
      <c r="HE91" s="6">
        <v>2081</v>
      </c>
      <c r="HF91" s="6">
        <v>1844.7</v>
      </c>
      <c r="HG91" s="6">
        <v>2097.3</v>
      </c>
      <c r="HH91" s="6">
        <v>2121.5</v>
      </c>
      <c r="HI91" s="6">
        <v>2253.1</v>
      </c>
      <c r="HJ91" s="6">
        <v>3611.5</v>
      </c>
      <c r="HK91" s="6">
        <v>3077.7</v>
      </c>
      <c r="HM91" s="280">
        <v>6214</v>
      </c>
      <c r="HN91" s="280">
        <f t="shared" si="3"/>
        <v>5711.9</v>
      </c>
      <c r="HO91" s="280">
        <f t="shared" si="4"/>
        <v>3000</v>
      </c>
      <c r="HP91" s="280">
        <f t="shared" si="5"/>
        <v>3188.8</v>
      </c>
      <c r="HQ91" s="280">
        <v>2552.1</v>
      </c>
      <c r="HR91" s="280">
        <v>1862.1</v>
      </c>
      <c r="HS91" s="280">
        <v>1799.8</v>
      </c>
      <c r="HT91" s="74">
        <v>1708.1</v>
      </c>
      <c r="HU91" s="6">
        <v>2586.1</v>
      </c>
      <c r="HV91" s="6">
        <v>1417.7</v>
      </c>
      <c r="HW91" s="6">
        <v>1000</v>
      </c>
      <c r="HX91" s="6">
        <v>1000</v>
      </c>
      <c r="HY91" s="6">
        <v>1000</v>
      </c>
      <c r="HZ91" s="6">
        <v>300</v>
      </c>
      <c r="IA91" s="6">
        <v>1652.9</v>
      </c>
      <c r="IB91" s="6">
        <v>1235.9</v>
      </c>
    </row>
    <row r="92" spans="1:236" s="126" customFormat="1" ht="14.25" customHeight="1">
      <c r="A92" s="63" t="s">
        <v>294</v>
      </c>
      <c r="B92" s="226" t="s">
        <v>293</v>
      </c>
      <c r="C92" s="226" t="s">
        <v>293</v>
      </c>
      <c r="D92" s="63" t="s">
        <v>149</v>
      </c>
      <c r="E92" s="176" t="s">
        <v>90</v>
      </c>
      <c r="F92" s="225">
        <v>80017.9</v>
      </c>
      <c r="G92" s="203">
        <v>15824.5</v>
      </c>
      <c r="H92" s="203">
        <v>31798.5</v>
      </c>
      <c r="I92" s="203">
        <v>23270.5</v>
      </c>
      <c r="J92" s="203">
        <v>9124.4</v>
      </c>
      <c r="K92" s="61">
        <v>4454.6</v>
      </c>
      <c r="L92" s="203">
        <v>4814</v>
      </c>
      <c r="M92" s="203">
        <v>6555.9</v>
      </c>
      <c r="N92" s="203">
        <v>8911.8</v>
      </c>
      <c r="O92" s="203">
        <v>11924.8</v>
      </c>
      <c r="P92" s="203">
        <v>10961.9</v>
      </c>
      <c r="Q92" s="203">
        <v>9374.1</v>
      </c>
      <c r="R92" s="203">
        <v>7465.1</v>
      </c>
      <c r="S92" s="203">
        <v>6431.3</v>
      </c>
      <c r="T92" s="203">
        <v>3463.5</v>
      </c>
      <c r="U92" s="203">
        <v>2406.6</v>
      </c>
      <c r="V92" s="203">
        <v>3254.3</v>
      </c>
      <c r="W92" s="203"/>
      <c r="X92" s="225">
        <v>52879.9</v>
      </c>
      <c r="Y92" s="203">
        <v>57.2</v>
      </c>
      <c r="Z92" s="203">
        <v>34603</v>
      </c>
      <c r="AA92" s="203">
        <v>15723.2</v>
      </c>
      <c r="AB92" s="203">
        <v>2496.5</v>
      </c>
      <c r="AC92" s="203">
        <v>0</v>
      </c>
      <c r="AD92" s="203">
        <v>0</v>
      </c>
      <c r="AE92" s="203">
        <v>57.2</v>
      </c>
      <c r="AF92" s="203">
        <v>1905</v>
      </c>
      <c r="AG92" s="203">
        <v>6189</v>
      </c>
      <c r="AH92" s="203">
        <v>26509</v>
      </c>
      <c r="AI92" s="203">
        <v>5005.8</v>
      </c>
      <c r="AJ92" s="203">
        <v>4557.5</v>
      </c>
      <c r="AK92" s="203">
        <v>6159.9</v>
      </c>
      <c r="AL92" s="74">
        <v>1882.3</v>
      </c>
      <c r="AM92" s="203">
        <v>614.2</v>
      </c>
      <c r="AN92" s="203">
        <v>0</v>
      </c>
      <c r="AO92" s="203"/>
      <c r="AP92" s="225">
        <v>50564.1</v>
      </c>
      <c r="AQ92" s="203">
        <v>3441.6</v>
      </c>
      <c r="AR92" s="203">
        <v>13669.8</v>
      </c>
      <c r="AS92" s="10">
        <v>20672</v>
      </c>
      <c r="AT92" s="10">
        <v>12780.7</v>
      </c>
      <c r="AU92" s="203">
        <v>520.5</v>
      </c>
      <c r="AV92" s="203">
        <v>1457.9</v>
      </c>
      <c r="AW92" s="203">
        <v>1463.2</v>
      </c>
      <c r="AX92" s="203">
        <v>2866.2</v>
      </c>
      <c r="AY92" s="203">
        <v>5172.2</v>
      </c>
      <c r="AZ92" s="203">
        <v>5631.4</v>
      </c>
      <c r="BA92" s="203">
        <v>5306.9</v>
      </c>
      <c r="BB92" s="203">
        <v>6388.3</v>
      </c>
      <c r="BC92" s="202">
        <v>8976.8</v>
      </c>
      <c r="BD92" s="203">
        <v>8447.8</v>
      </c>
      <c r="BE92" s="202">
        <v>2274.1</v>
      </c>
      <c r="BF92" s="203">
        <v>2058.8</v>
      </c>
      <c r="BG92" s="203"/>
      <c r="BH92" s="256">
        <v>69858.9</v>
      </c>
      <c r="BI92" s="126">
        <v>5842.3</v>
      </c>
      <c r="BJ92" s="84">
        <v>20606.9</v>
      </c>
      <c r="BK92" s="126">
        <v>28616.8</v>
      </c>
      <c r="BL92" s="126">
        <v>14792.9</v>
      </c>
      <c r="BM92" s="126">
        <v>138.9</v>
      </c>
      <c r="BN92" s="126">
        <v>1903.4</v>
      </c>
      <c r="BO92" s="126">
        <v>3800</v>
      </c>
      <c r="BP92" s="84">
        <v>6538.7</v>
      </c>
      <c r="BQ92" s="84">
        <v>6376.1</v>
      </c>
      <c r="BR92" s="84">
        <v>7692.1</v>
      </c>
      <c r="BS92" s="84">
        <v>9438.7</v>
      </c>
      <c r="BT92" s="126">
        <v>9595.5</v>
      </c>
      <c r="BU92" s="84">
        <v>9582.6</v>
      </c>
      <c r="BV92" s="84">
        <v>8950.3</v>
      </c>
      <c r="BW92" s="84">
        <v>3024.2</v>
      </c>
      <c r="BX92" s="84">
        <v>2818.4</v>
      </c>
      <c r="BY92" s="84"/>
      <c r="BZ92" s="260">
        <v>70447</v>
      </c>
      <c r="CA92" s="84">
        <v>6555.3</v>
      </c>
      <c r="CB92" s="84">
        <v>22745.9</v>
      </c>
      <c r="CC92" s="84">
        <v>29811.6</v>
      </c>
      <c r="CD92" s="84">
        <v>12161.3</v>
      </c>
      <c r="CE92" s="84">
        <v>2123.9</v>
      </c>
      <c r="CF92" s="84">
        <v>2058.3</v>
      </c>
      <c r="CG92" s="126">
        <v>2166.4</v>
      </c>
      <c r="CH92" s="126">
        <v>7311.8</v>
      </c>
      <c r="CI92" s="126">
        <v>6331</v>
      </c>
      <c r="CJ92" s="126">
        <v>8896.4</v>
      </c>
      <c r="CK92" s="126">
        <v>11741.7</v>
      </c>
      <c r="CL92" s="126">
        <v>9783.5</v>
      </c>
      <c r="CM92" s="126">
        <v>8079.7</v>
      </c>
      <c r="CN92" s="126">
        <v>5063.3</v>
      </c>
      <c r="CO92" s="126">
        <v>3115.2</v>
      </c>
      <c r="CP92" s="84">
        <v>3775.8</v>
      </c>
      <c r="CQ92" s="84"/>
      <c r="CR92" s="84"/>
      <c r="CS92" s="260">
        <v>37071.3</v>
      </c>
      <c r="CT92" s="84">
        <v>5186.3</v>
      </c>
      <c r="CU92" s="84">
        <v>9979.8</v>
      </c>
      <c r="CV92" s="84">
        <v>17071.3</v>
      </c>
      <c r="CW92" s="84">
        <v>4833.9</v>
      </c>
      <c r="CX92" s="126">
        <v>1896.8</v>
      </c>
      <c r="CY92" s="126">
        <v>1486.3</v>
      </c>
      <c r="CZ92" s="126">
        <v>1803.2</v>
      </c>
      <c r="DA92" s="84">
        <v>1056.8</v>
      </c>
      <c r="DB92" s="84">
        <v>4740</v>
      </c>
      <c r="DC92" s="84">
        <v>4183</v>
      </c>
      <c r="DD92" s="84">
        <v>7135.1</v>
      </c>
      <c r="DE92" s="84">
        <v>6531.5</v>
      </c>
      <c r="DF92" s="126">
        <v>3404.7</v>
      </c>
      <c r="DG92" s="84">
        <v>2539.7</v>
      </c>
      <c r="DH92" s="84">
        <v>1222.3</v>
      </c>
      <c r="DI92" s="84">
        <v>1071.9</v>
      </c>
      <c r="DJ92" s="84">
        <v>37071.3</v>
      </c>
      <c r="DK92" s="84"/>
      <c r="DL92" s="260">
        <v>83640</v>
      </c>
      <c r="DM92" s="84">
        <v>13079.8</v>
      </c>
      <c r="DN92" s="84">
        <v>26709.3</v>
      </c>
      <c r="DO92" s="84">
        <v>27752.1</v>
      </c>
      <c r="DP92" s="84">
        <v>16098.8</v>
      </c>
      <c r="DQ92" s="126">
        <v>3970.4</v>
      </c>
      <c r="DR92" s="126">
        <v>4635</v>
      </c>
      <c r="DS92" s="126">
        <v>4474.4</v>
      </c>
      <c r="DT92" s="84">
        <v>4426.9</v>
      </c>
      <c r="DU92" s="84">
        <v>9302</v>
      </c>
      <c r="DV92" s="84">
        <v>12980.4</v>
      </c>
      <c r="DW92" s="84">
        <v>9618.9</v>
      </c>
      <c r="DX92" s="84">
        <v>8968.5</v>
      </c>
      <c r="DY92" s="84">
        <v>9164.7</v>
      </c>
      <c r="DZ92" s="126">
        <v>7028.2</v>
      </c>
      <c r="EA92" s="126">
        <v>4797.3</v>
      </c>
      <c r="EB92" s="84">
        <v>4273.3</v>
      </c>
      <c r="EC92" s="84"/>
      <c r="ED92" s="260">
        <v>70332.6</v>
      </c>
      <c r="EE92" s="84">
        <v>7567.4</v>
      </c>
      <c r="EF92" s="84">
        <v>23044.6</v>
      </c>
      <c r="EG92" s="84">
        <v>25588.6</v>
      </c>
      <c r="EH92" s="62">
        <v>14132</v>
      </c>
      <c r="EI92" s="126">
        <v>2576.9</v>
      </c>
      <c r="EJ92" s="126">
        <v>2265.6</v>
      </c>
      <c r="EK92" s="126">
        <v>2724.9</v>
      </c>
      <c r="EL92" s="84">
        <v>6418.4</v>
      </c>
      <c r="EM92" s="84">
        <v>7302.6</v>
      </c>
      <c r="EN92" s="84">
        <v>9323.6</v>
      </c>
      <c r="EO92" s="84">
        <v>7916</v>
      </c>
      <c r="EP92" s="84">
        <v>8836.2</v>
      </c>
      <c r="EQ92" s="84">
        <v>8836.4</v>
      </c>
      <c r="ER92" s="126">
        <v>6370.6</v>
      </c>
      <c r="ES92" s="126">
        <v>3247</v>
      </c>
      <c r="ET92" s="84">
        <v>4514.4</v>
      </c>
      <c r="EU92" s="84"/>
      <c r="EV92" s="302">
        <v>68760.7</v>
      </c>
      <c r="EW92" s="62">
        <v>3879.6</v>
      </c>
      <c r="EX92" s="84">
        <v>16961.7</v>
      </c>
      <c r="EY92" s="84">
        <v>27700.1</v>
      </c>
      <c r="EZ92" s="84">
        <v>12324.1</v>
      </c>
      <c r="FA92" s="6">
        <v>985.9</v>
      </c>
      <c r="FB92" s="6">
        <v>1229.4</v>
      </c>
      <c r="FC92" s="6">
        <v>1664.3</v>
      </c>
      <c r="FD92" s="6">
        <v>2371.3</v>
      </c>
      <c r="FE92" s="6">
        <v>5774.7</v>
      </c>
      <c r="FF92" s="6">
        <v>8815.7</v>
      </c>
      <c r="FG92" s="6">
        <v>8331.4</v>
      </c>
      <c r="FH92" s="6">
        <v>9472.2</v>
      </c>
      <c r="FI92" s="6">
        <v>9896.5</v>
      </c>
      <c r="FJ92" s="6">
        <v>3781.8</v>
      </c>
      <c r="FK92" s="6">
        <v>3470.8</v>
      </c>
      <c r="FL92" s="6">
        <v>5071.5</v>
      </c>
      <c r="FM92" s="302"/>
      <c r="FN92" s="6">
        <v>5400.5</v>
      </c>
      <c r="FO92" s="6">
        <v>18615.2</v>
      </c>
      <c r="FP92" s="6">
        <v>29938.8</v>
      </c>
      <c r="FQ92" s="126">
        <v>9605.6</v>
      </c>
      <c r="FR92" s="126">
        <v>2028.8</v>
      </c>
      <c r="FS92" s="126">
        <v>1394.7</v>
      </c>
      <c r="FT92" s="126">
        <v>1977</v>
      </c>
      <c r="FU92" s="126">
        <v>2600.6</v>
      </c>
      <c r="FV92" s="126">
        <v>6925.2</v>
      </c>
      <c r="FW92" s="126">
        <v>9089.4</v>
      </c>
      <c r="FX92" s="126">
        <v>9500.5</v>
      </c>
      <c r="FY92" s="126">
        <v>9826.9</v>
      </c>
      <c r="FZ92" s="126">
        <v>10611.4</v>
      </c>
      <c r="GA92" s="126">
        <v>4778.1</v>
      </c>
      <c r="GB92" s="126">
        <v>3029.9</v>
      </c>
      <c r="GC92" s="126">
        <v>1797.6</v>
      </c>
      <c r="GE92" s="290">
        <v>5800</v>
      </c>
      <c r="GF92" s="290">
        <v>18605.5</v>
      </c>
      <c r="GG92" s="290">
        <v>33527.2</v>
      </c>
      <c r="GH92" s="290">
        <v>12405.3</v>
      </c>
      <c r="GI92" s="74">
        <v>1923.3</v>
      </c>
      <c r="GJ92" s="74">
        <v>1233.3</v>
      </c>
      <c r="GK92" s="74">
        <v>2643.4</v>
      </c>
      <c r="GL92" s="74">
        <v>2122.8</v>
      </c>
      <c r="GM92" s="74">
        <v>6142.1</v>
      </c>
      <c r="GN92" s="74">
        <v>10340.6</v>
      </c>
      <c r="GO92" s="74">
        <v>10747.2</v>
      </c>
      <c r="GP92" s="74">
        <v>11421.8</v>
      </c>
      <c r="GQ92" s="74">
        <v>11358.2</v>
      </c>
      <c r="GR92" s="74">
        <v>7017.7</v>
      </c>
      <c r="GS92" s="74">
        <v>2473.2</v>
      </c>
      <c r="GT92" s="74">
        <v>2914.4</v>
      </c>
      <c r="GU92" s="282"/>
      <c r="GV92" s="280">
        <v>8837.9</v>
      </c>
      <c r="GW92" s="280">
        <v>27608.2</v>
      </c>
      <c r="GX92" s="280">
        <v>38175</v>
      </c>
      <c r="GY92" s="280">
        <v>16469.6</v>
      </c>
      <c r="GZ92" s="74">
        <v>2080.4</v>
      </c>
      <c r="HA92" s="74">
        <v>3227</v>
      </c>
      <c r="HB92" s="74">
        <v>3530.5</v>
      </c>
      <c r="HC92" s="6">
        <v>3595.6</v>
      </c>
      <c r="HD92" s="6">
        <v>9338.9</v>
      </c>
      <c r="HE92" s="6">
        <v>14673.7</v>
      </c>
      <c r="HF92" s="6">
        <v>14005.3</v>
      </c>
      <c r="HG92" s="6">
        <v>11893.9</v>
      </c>
      <c r="HH92" s="6">
        <v>12275.8</v>
      </c>
      <c r="HI92" s="6">
        <v>7037.1</v>
      </c>
      <c r="HJ92" s="6">
        <v>4495.8</v>
      </c>
      <c r="HK92" s="6">
        <v>4936.7</v>
      </c>
      <c r="HM92" s="280">
        <v>5586.8</v>
      </c>
      <c r="HN92" s="280">
        <f t="shared" si="3"/>
        <v>18687.4</v>
      </c>
      <c r="HO92" s="280">
        <f t="shared" si="4"/>
        <v>30543</v>
      </c>
      <c r="HP92" s="280">
        <f t="shared" si="5"/>
        <v>9014.5</v>
      </c>
      <c r="HQ92" s="280">
        <v>1985.6</v>
      </c>
      <c r="HR92" s="280">
        <v>2015.1</v>
      </c>
      <c r="HS92" s="280">
        <v>1586.1</v>
      </c>
      <c r="HT92" s="6">
        <v>1372.4</v>
      </c>
      <c r="HU92" s="6">
        <v>5322.1</v>
      </c>
      <c r="HV92" s="6">
        <v>11992.9</v>
      </c>
      <c r="HW92" s="6">
        <v>10368.8</v>
      </c>
      <c r="HX92" s="6">
        <v>10352.5</v>
      </c>
      <c r="HY92" s="6">
        <v>9821.7</v>
      </c>
      <c r="HZ92" s="6">
        <v>4708.2</v>
      </c>
      <c r="IA92" s="6">
        <v>2035.4</v>
      </c>
      <c r="IB92" s="6">
        <v>2270.9</v>
      </c>
    </row>
    <row r="93" spans="1:236" s="84" customFormat="1" ht="12">
      <c r="A93" s="189" t="s">
        <v>295</v>
      </c>
      <c r="B93" s="175" t="s">
        <v>212</v>
      </c>
      <c r="C93" s="175" t="s">
        <v>212</v>
      </c>
      <c r="D93" s="189" t="s">
        <v>37</v>
      </c>
      <c r="E93" s="175" t="s">
        <v>30</v>
      </c>
      <c r="F93" s="213">
        <v>1218.1</v>
      </c>
      <c r="G93" s="10">
        <v>256.4</v>
      </c>
      <c r="H93" s="10">
        <v>400.7</v>
      </c>
      <c r="I93" s="10">
        <v>385.7</v>
      </c>
      <c r="J93" s="10">
        <v>175.3</v>
      </c>
      <c r="K93" s="60">
        <v>30</v>
      </c>
      <c r="L93" s="10">
        <v>102.5</v>
      </c>
      <c r="M93" s="10">
        <v>123.9</v>
      </c>
      <c r="N93" s="10">
        <v>148.5</v>
      </c>
      <c r="O93" s="10">
        <v>129.6</v>
      </c>
      <c r="P93" s="10">
        <v>122.6</v>
      </c>
      <c r="Q93" s="10">
        <v>120.1</v>
      </c>
      <c r="R93" s="10">
        <v>139.1</v>
      </c>
      <c r="S93" s="10">
        <v>126.5</v>
      </c>
      <c r="T93" s="10">
        <v>85.2</v>
      </c>
      <c r="U93" s="10">
        <v>49</v>
      </c>
      <c r="V93" s="10">
        <v>41.1</v>
      </c>
      <c r="W93" s="10"/>
      <c r="X93" s="213">
        <v>579.4</v>
      </c>
      <c r="Y93" s="10">
        <v>64.5</v>
      </c>
      <c r="Z93" s="10">
        <v>155.2</v>
      </c>
      <c r="AA93" s="10">
        <v>242.3</v>
      </c>
      <c r="AB93" s="10">
        <v>117.4</v>
      </c>
      <c r="AC93" s="203">
        <v>12</v>
      </c>
      <c r="AD93" s="10">
        <v>15.2</v>
      </c>
      <c r="AE93" s="10">
        <v>37.3</v>
      </c>
      <c r="AF93" s="10">
        <v>64.4</v>
      </c>
      <c r="AG93" s="203">
        <v>27.4</v>
      </c>
      <c r="AH93" s="203">
        <v>63.4</v>
      </c>
      <c r="AI93" s="10">
        <v>95.7</v>
      </c>
      <c r="AJ93" s="10">
        <v>74.1</v>
      </c>
      <c r="AK93" s="10">
        <v>72.5</v>
      </c>
      <c r="AL93" s="62">
        <v>69.2</v>
      </c>
      <c r="AM93" s="10">
        <v>31.2</v>
      </c>
      <c r="AN93" s="10">
        <v>17</v>
      </c>
      <c r="AO93" s="10"/>
      <c r="AP93" s="213">
        <v>759.7</v>
      </c>
      <c r="AQ93" s="10">
        <v>115.9</v>
      </c>
      <c r="AR93" s="10">
        <v>228.6</v>
      </c>
      <c r="AS93" s="10">
        <v>252.3</v>
      </c>
      <c r="AT93" s="10">
        <v>162.9</v>
      </c>
      <c r="AU93" s="10">
        <v>11.7</v>
      </c>
      <c r="AV93" s="10">
        <v>37.8</v>
      </c>
      <c r="AW93" s="10">
        <v>66.4</v>
      </c>
      <c r="AX93" s="10">
        <v>62.7</v>
      </c>
      <c r="AY93" s="10">
        <v>87.3</v>
      </c>
      <c r="AZ93" s="10">
        <v>78.6</v>
      </c>
      <c r="BA93" s="10">
        <v>68.2</v>
      </c>
      <c r="BB93" s="10">
        <v>84.8</v>
      </c>
      <c r="BC93" s="201">
        <v>99.3</v>
      </c>
      <c r="BD93" s="10">
        <v>61.8</v>
      </c>
      <c r="BE93" s="201">
        <v>58.3</v>
      </c>
      <c r="BF93" s="10">
        <v>42.8</v>
      </c>
      <c r="BG93" s="10"/>
      <c r="BH93" s="256">
        <v>1016.6</v>
      </c>
      <c r="BI93" s="84">
        <v>117.1</v>
      </c>
      <c r="BJ93" s="84">
        <v>340.9</v>
      </c>
      <c r="BK93" s="84">
        <v>365.4</v>
      </c>
      <c r="BL93" s="84">
        <v>193.2</v>
      </c>
      <c r="BM93" s="84">
        <v>1.1</v>
      </c>
      <c r="BN93" s="84">
        <v>41.9</v>
      </c>
      <c r="BO93" s="84">
        <v>74.1</v>
      </c>
      <c r="BP93" s="84">
        <v>106.2</v>
      </c>
      <c r="BQ93" s="84">
        <v>116.9</v>
      </c>
      <c r="BR93" s="84">
        <v>117.8</v>
      </c>
      <c r="BS93" s="84">
        <v>123</v>
      </c>
      <c r="BT93" s="84">
        <v>125.2</v>
      </c>
      <c r="BU93" s="84">
        <v>117.2</v>
      </c>
      <c r="BV93" s="84">
        <v>105.7</v>
      </c>
      <c r="BW93" s="84">
        <v>51.8</v>
      </c>
      <c r="BX93" s="84">
        <v>35.7</v>
      </c>
      <c r="BZ93" s="260">
        <v>1239.8</v>
      </c>
      <c r="CA93" s="84">
        <v>85.4</v>
      </c>
      <c r="CB93" s="84">
        <v>402.6</v>
      </c>
      <c r="CC93" s="84">
        <v>489.5</v>
      </c>
      <c r="CD93" s="84">
        <v>261.2</v>
      </c>
      <c r="CE93" s="84">
        <v>5.3</v>
      </c>
      <c r="CF93" s="84">
        <v>14</v>
      </c>
      <c r="CG93" s="84">
        <v>66.4</v>
      </c>
      <c r="CH93" s="84">
        <v>96</v>
      </c>
      <c r="CI93" s="84">
        <v>140.1</v>
      </c>
      <c r="CJ93" s="84">
        <v>166.8</v>
      </c>
      <c r="CK93" s="126">
        <v>185.7</v>
      </c>
      <c r="CL93" s="84">
        <v>151</v>
      </c>
      <c r="CM93" s="84">
        <v>153.1</v>
      </c>
      <c r="CN93" s="84">
        <v>140.6</v>
      </c>
      <c r="CO93" s="84">
        <v>82.9</v>
      </c>
      <c r="CP93" s="84">
        <v>37.9</v>
      </c>
      <c r="CS93" s="260">
        <v>1675.8</v>
      </c>
      <c r="CT93" s="84">
        <v>258.1</v>
      </c>
      <c r="CU93" s="84">
        <v>535.3</v>
      </c>
      <c r="CV93" s="84">
        <v>538.3</v>
      </c>
      <c r="CW93" s="84">
        <v>344.1</v>
      </c>
      <c r="CX93" s="84">
        <v>23</v>
      </c>
      <c r="CY93" s="84">
        <v>91.4</v>
      </c>
      <c r="CZ93" s="84">
        <v>143.7</v>
      </c>
      <c r="DA93" s="84">
        <v>192.4</v>
      </c>
      <c r="DB93" s="84">
        <v>181</v>
      </c>
      <c r="DC93" s="84">
        <v>161.9</v>
      </c>
      <c r="DD93" s="84">
        <v>169.1</v>
      </c>
      <c r="DE93" s="84">
        <v>177.4</v>
      </c>
      <c r="DF93" s="84">
        <v>191.8</v>
      </c>
      <c r="DG93" s="84">
        <v>152.5</v>
      </c>
      <c r="DH93" s="84">
        <v>93</v>
      </c>
      <c r="DI93" s="84">
        <v>98.6</v>
      </c>
      <c r="DJ93" s="84">
        <v>1675.8</v>
      </c>
      <c r="DL93" s="260">
        <v>1730.1</v>
      </c>
      <c r="DM93" s="84">
        <v>239.4</v>
      </c>
      <c r="DN93" s="84">
        <v>532.5</v>
      </c>
      <c r="DO93" s="84">
        <v>583.8</v>
      </c>
      <c r="DP93" s="84">
        <v>374.4</v>
      </c>
      <c r="DQ93" s="84">
        <v>29.4</v>
      </c>
      <c r="DR93" s="84">
        <v>51.8</v>
      </c>
      <c r="DS93" s="84">
        <v>158.2</v>
      </c>
      <c r="DT93" s="84">
        <v>194.2</v>
      </c>
      <c r="DU93" s="84">
        <v>158.4</v>
      </c>
      <c r="DV93" s="84">
        <v>179.9</v>
      </c>
      <c r="DW93" s="84">
        <v>200</v>
      </c>
      <c r="DX93" s="84">
        <v>185.7</v>
      </c>
      <c r="DY93" s="84">
        <v>198.1</v>
      </c>
      <c r="DZ93" s="84">
        <v>148.7</v>
      </c>
      <c r="EA93" s="84">
        <v>109.1</v>
      </c>
      <c r="EB93" s="84">
        <v>116.6</v>
      </c>
      <c r="ED93" s="260">
        <v>1496.4</v>
      </c>
      <c r="EE93" s="84">
        <v>288.2</v>
      </c>
      <c r="EF93" s="84">
        <v>483.9</v>
      </c>
      <c r="EG93" s="84">
        <v>453.8</v>
      </c>
      <c r="EH93" s="62">
        <v>270.5</v>
      </c>
      <c r="EI93" s="84">
        <v>82.5</v>
      </c>
      <c r="EJ93" s="84">
        <v>78.9</v>
      </c>
      <c r="EK93" s="84">
        <v>126.8</v>
      </c>
      <c r="EL93" s="84">
        <v>162.7</v>
      </c>
      <c r="EM93" s="84">
        <v>185.1</v>
      </c>
      <c r="EN93" s="84">
        <v>136.1</v>
      </c>
      <c r="EO93" s="84">
        <v>143.1</v>
      </c>
      <c r="EP93" s="84">
        <v>171.5</v>
      </c>
      <c r="EQ93" s="84">
        <v>139.2</v>
      </c>
      <c r="ER93" s="84">
        <v>136.8</v>
      </c>
      <c r="ES93" s="84">
        <v>90.2</v>
      </c>
      <c r="ET93" s="84">
        <v>43.5</v>
      </c>
      <c r="EV93" s="302"/>
      <c r="EW93" s="62">
        <v>197.1</v>
      </c>
      <c r="EX93" s="84">
        <v>424.4</v>
      </c>
      <c r="EY93" s="84">
        <v>442.8</v>
      </c>
      <c r="EZ93" s="84">
        <v>224.7</v>
      </c>
      <c r="FA93" s="6">
        <v>46.8</v>
      </c>
      <c r="FB93" s="6">
        <v>32.1</v>
      </c>
      <c r="FC93" s="6">
        <v>118.2</v>
      </c>
      <c r="FD93" s="6">
        <v>142.3</v>
      </c>
      <c r="FE93" s="6">
        <v>132</v>
      </c>
      <c r="FF93" s="6">
        <v>150.1</v>
      </c>
      <c r="FG93" s="6">
        <v>143</v>
      </c>
      <c r="FH93" s="6">
        <v>152.5</v>
      </c>
      <c r="FI93" s="6">
        <v>147.3</v>
      </c>
      <c r="FJ93" s="6">
        <v>123.4</v>
      </c>
      <c r="FK93" s="6">
        <v>67.4</v>
      </c>
      <c r="FL93" s="6">
        <v>33.9</v>
      </c>
      <c r="FM93" s="302"/>
      <c r="FN93" s="6">
        <v>151.8</v>
      </c>
      <c r="FO93" s="6">
        <v>497.2</v>
      </c>
      <c r="FP93" s="6">
        <v>538.6</v>
      </c>
      <c r="FQ93" s="126">
        <v>315.8</v>
      </c>
      <c r="FR93" s="84">
        <v>20.1</v>
      </c>
      <c r="FS93" s="84">
        <v>41.1</v>
      </c>
      <c r="FT93" s="84">
        <v>90.6</v>
      </c>
      <c r="FU93" s="84">
        <v>139.6</v>
      </c>
      <c r="FV93" s="84">
        <v>167.5</v>
      </c>
      <c r="FW93" s="84">
        <v>190.1</v>
      </c>
      <c r="FX93" s="84">
        <v>173.5</v>
      </c>
      <c r="FY93" s="84">
        <v>196.4</v>
      </c>
      <c r="FZ93" s="84">
        <v>168.7</v>
      </c>
      <c r="GA93" s="84">
        <v>160.2</v>
      </c>
      <c r="GB93" s="84">
        <v>97.8</v>
      </c>
      <c r="GC93" s="84">
        <v>57.8</v>
      </c>
      <c r="GE93" s="290">
        <v>284</v>
      </c>
      <c r="GF93" s="290">
        <v>654.7</v>
      </c>
      <c r="GG93" s="290">
        <v>672.3</v>
      </c>
      <c r="GH93" s="290">
        <v>318.7</v>
      </c>
      <c r="GI93" s="62">
        <v>49.2</v>
      </c>
      <c r="GJ93" s="62">
        <v>77.1</v>
      </c>
      <c r="GK93" s="62">
        <v>157.7</v>
      </c>
      <c r="GL93" s="62">
        <v>212.9</v>
      </c>
      <c r="GM93" s="62">
        <v>248.1</v>
      </c>
      <c r="GN93" s="62">
        <v>193.7</v>
      </c>
      <c r="GO93" s="62">
        <v>234.5</v>
      </c>
      <c r="GP93" s="62">
        <v>235.2</v>
      </c>
      <c r="GQ93" s="62">
        <v>202.6</v>
      </c>
      <c r="GR93" s="62">
        <v>171.5</v>
      </c>
      <c r="GS93" s="62">
        <v>91</v>
      </c>
      <c r="GT93" s="62">
        <v>56.2</v>
      </c>
      <c r="GU93" s="282"/>
      <c r="GV93" s="280">
        <v>352.4</v>
      </c>
      <c r="GW93" s="280">
        <v>656.2</v>
      </c>
      <c r="GX93" s="280">
        <v>704.6</v>
      </c>
      <c r="GY93" s="280">
        <v>292.1</v>
      </c>
      <c r="GZ93" s="62">
        <v>48.5</v>
      </c>
      <c r="HA93" s="62">
        <v>90.2</v>
      </c>
      <c r="HB93" s="62">
        <v>213.7</v>
      </c>
      <c r="HC93" s="62">
        <v>240.1</v>
      </c>
      <c r="HD93" s="6">
        <v>211.4</v>
      </c>
      <c r="HE93" s="6">
        <v>204.7</v>
      </c>
      <c r="HF93" s="6">
        <v>244.1</v>
      </c>
      <c r="HG93" s="6">
        <v>230.9</v>
      </c>
      <c r="HH93" s="6">
        <v>229.6</v>
      </c>
      <c r="HI93" s="6">
        <v>149.5</v>
      </c>
      <c r="HJ93" s="6">
        <v>92</v>
      </c>
      <c r="HK93" s="6">
        <v>50.6</v>
      </c>
      <c r="HM93" s="280">
        <v>230.6</v>
      </c>
      <c r="HN93" s="280">
        <f t="shared" si="3"/>
        <v>487.7</v>
      </c>
      <c r="HO93" s="280">
        <f t="shared" si="4"/>
        <v>709.7</v>
      </c>
      <c r="HP93" s="280">
        <f t="shared" si="5"/>
        <v>447.4</v>
      </c>
      <c r="HQ93" s="280">
        <v>28.5</v>
      </c>
      <c r="HR93" s="280">
        <v>58.6</v>
      </c>
      <c r="HS93" s="280">
        <v>143.5</v>
      </c>
      <c r="HT93" s="62">
        <v>68.4</v>
      </c>
      <c r="HU93" s="6">
        <v>185.8</v>
      </c>
      <c r="HV93" s="6">
        <v>233.5</v>
      </c>
      <c r="HW93" s="6">
        <v>235.6</v>
      </c>
      <c r="HX93" s="6">
        <v>227.7</v>
      </c>
      <c r="HY93" s="6">
        <v>246.4</v>
      </c>
      <c r="HZ93" s="6">
        <v>225.8</v>
      </c>
      <c r="IA93" s="6">
        <v>128.8</v>
      </c>
      <c r="IB93" s="6">
        <v>92.8</v>
      </c>
    </row>
    <row r="94" spans="1:236" s="84" customFormat="1" ht="12">
      <c r="A94" s="189" t="s">
        <v>296</v>
      </c>
      <c r="B94" s="175" t="s">
        <v>212</v>
      </c>
      <c r="C94" s="175" t="s">
        <v>212</v>
      </c>
      <c r="D94" s="189" t="s">
        <v>61</v>
      </c>
      <c r="E94" s="175" t="s">
        <v>30</v>
      </c>
      <c r="F94" s="213">
        <v>8.7</v>
      </c>
      <c r="G94" s="10">
        <v>1.3</v>
      </c>
      <c r="H94" s="10">
        <v>2</v>
      </c>
      <c r="I94" s="10">
        <v>4.1</v>
      </c>
      <c r="J94" s="10">
        <v>1.4</v>
      </c>
      <c r="K94" s="64"/>
      <c r="L94" s="10">
        <v>0.6</v>
      </c>
      <c r="M94" s="10">
        <v>0.7</v>
      </c>
      <c r="N94" s="10">
        <v>0.7</v>
      </c>
      <c r="O94" s="10">
        <v>0.3</v>
      </c>
      <c r="P94" s="10">
        <v>1</v>
      </c>
      <c r="Q94" s="10">
        <v>1.2</v>
      </c>
      <c r="R94" s="10">
        <v>1.3</v>
      </c>
      <c r="S94" s="10">
        <v>1.6</v>
      </c>
      <c r="T94" s="10">
        <v>0.2</v>
      </c>
      <c r="U94" s="10">
        <v>0.4</v>
      </c>
      <c r="V94" s="10">
        <v>0.8</v>
      </c>
      <c r="W94" s="10"/>
      <c r="X94" s="213">
        <v>4.7</v>
      </c>
      <c r="Y94" s="10">
        <v>2.3</v>
      </c>
      <c r="Z94" s="10">
        <v>0.4</v>
      </c>
      <c r="AA94" s="10">
        <v>1.2</v>
      </c>
      <c r="AB94" s="10">
        <v>0.8</v>
      </c>
      <c r="AC94" s="203">
        <v>0.7</v>
      </c>
      <c r="AD94" s="10">
        <v>1.1</v>
      </c>
      <c r="AE94" s="10">
        <v>0.5</v>
      </c>
      <c r="AF94" s="10">
        <v>0.4</v>
      </c>
      <c r="AG94" s="203">
        <v>0</v>
      </c>
      <c r="AH94" s="203">
        <v>0</v>
      </c>
      <c r="AI94" s="10">
        <v>0.3</v>
      </c>
      <c r="AJ94" s="10">
        <v>0.1</v>
      </c>
      <c r="AK94" s="10">
        <v>0.8</v>
      </c>
      <c r="AL94" s="62">
        <v>0.4</v>
      </c>
      <c r="AM94" s="10">
        <v>0.3</v>
      </c>
      <c r="AN94" s="10">
        <v>0.1</v>
      </c>
      <c r="AO94" s="10"/>
      <c r="AP94" s="213">
        <v>6.5</v>
      </c>
      <c r="AQ94" s="10">
        <v>0.5</v>
      </c>
      <c r="AR94" s="10">
        <v>1.4</v>
      </c>
      <c r="AS94" s="10">
        <v>2.2</v>
      </c>
      <c r="AT94" s="10">
        <v>2.4</v>
      </c>
      <c r="AU94" s="10">
        <v>0.1</v>
      </c>
      <c r="AV94" s="10">
        <v>0.2</v>
      </c>
      <c r="AW94" s="10">
        <v>0.2</v>
      </c>
      <c r="AX94" s="10">
        <v>0.6</v>
      </c>
      <c r="AY94" s="10">
        <v>0.2</v>
      </c>
      <c r="AZ94" s="10">
        <v>0.6</v>
      </c>
      <c r="BA94" s="10">
        <v>1</v>
      </c>
      <c r="BB94" s="10">
        <v>0.6</v>
      </c>
      <c r="BC94" s="201">
        <v>0.6</v>
      </c>
      <c r="BD94" s="10">
        <v>0.5</v>
      </c>
      <c r="BE94" s="201">
        <v>1.1</v>
      </c>
      <c r="BF94" s="10">
        <v>0.8</v>
      </c>
      <c r="BG94" s="10"/>
      <c r="BH94" s="256">
        <v>2.6</v>
      </c>
      <c r="BI94" s="84">
        <v>0.5</v>
      </c>
      <c r="BJ94" s="84">
        <v>0.8</v>
      </c>
      <c r="BK94" s="84">
        <v>0.6</v>
      </c>
      <c r="BL94" s="84">
        <v>0.7</v>
      </c>
      <c r="BM94" s="84">
        <v>0.1</v>
      </c>
      <c r="BN94" s="84">
        <v>0.1</v>
      </c>
      <c r="BO94" s="84">
        <v>0.3</v>
      </c>
      <c r="BP94" s="84">
        <v>0.2</v>
      </c>
      <c r="BQ94" s="84">
        <v>0.3</v>
      </c>
      <c r="BR94" s="84">
        <v>0.3</v>
      </c>
      <c r="BS94" s="84">
        <v>0.2</v>
      </c>
      <c r="BT94" s="84">
        <v>0.2</v>
      </c>
      <c r="BU94" s="84">
        <v>0.2</v>
      </c>
      <c r="BV94" s="84">
        <v>0.3</v>
      </c>
      <c r="BW94" s="84">
        <v>0.3</v>
      </c>
      <c r="BX94" s="84">
        <v>0.1</v>
      </c>
      <c r="BZ94" s="260">
        <v>2.7</v>
      </c>
      <c r="CA94" s="84">
        <v>0.5</v>
      </c>
      <c r="CB94" s="84">
        <v>0.7</v>
      </c>
      <c r="CC94" s="84">
        <v>0.5</v>
      </c>
      <c r="CD94" s="84">
        <v>0.6</v>
      </c>
      <c r="CE94" s="84">
        <v>0.2</v>
      </c>
      <c r="CF94" s="84">
        <v>0.4</v>
      </c>
      <c r="CG94" s="84">
        <v>0.2</v>
      </c>
      <c r="CH94" s="84">
        <v>0.3</v>
      </c>
      <c r="CI94" s="84">
        <v>0.3</v>
      </c>
      <c r="CJ94" s="84">
        <v>0.2</v>
      </c>
      <c r="CK94" s="84">
        <v>0.3</v>
      </c>
      <c r="CL94" s="84">
        <v>0</v>
      </c>
      <c r="CM94" s="84">
        <v>0.2</v>
      </c>
      <c r="CN94" s="84">
        <v>0.2</v>
      </c>
      <c r="CO94" s="84">
        <v>0.2</v>
      </c>
      <c r="CP94" s="84">
        <v>0.2</v>
      </c>
      <c r="CS94" s="260">
        <v>547.5</v>
      </c>
      <c r="CT94" s="84">
        <v>137.3</v>
      </c>
      <c r="CU94" s="84">
        <v>136.7</v>
      </c>
      <c r="CV94" s="84">
        <v>136.9</v>
      </c>
      <c r="CW94" s="84">
        <v>136.6</v>
      </c>
      <c r="CX94" s="84">
        <v>45.6</v>
      </c>
      <c r="CY94" s="84">
        <v>45.9</v>
      </c>
      <c r="CZ94" s="84">
        <v>45.8</v>
      </c>
      <c r="DA94" s="84">
        <v>45.5</v>
      </c>
      <c r="DB94" s="84">
        <v>45.6</v>
      </c>
      <c r="DC94" s="84">
        <v>45.6</v>
      </c>
      <c r="DD94" s="84">
        <v>45.6</v>
      </c>
      <c r="DE94" s="84">
        <v>45.8</v>
      </c>
      <c r="DF94" s="84">
        <v>45.5</v>
      </c>
      <c r="DG94" s="84">
        <v>45.6</v>
      </c>
      <c r="DH94" s="62">
        <v>45.5</v>
      </c>
      <c r="DI94" s="84">
        <v>45.5</v>
      </c>
      <c r="DJ94" s="84">
        <v>547.5</v>
      </c>
      <c r="DL94" s="260">
        <v>3.1</v>
      </c>
      <c r="DM94" s="84">
        <v>0.9</v>
      </c>
      <c r="DN94" s="84">
        <v>0.4</v>
      </c>
      <c r="DO94" s="84">
        <v>1.1</v>
      </c>
      <c r="DP94" s="84">
        <v>0.7</v>
      </c>
      <c r="DQ94" s="84">
        <v>0.6</v>
      </c>
      <c r="DR94" s="84">
        <v>0.1</v>
      </c>
      <c r="DS94" s="84">
        <v>0.2</v>
      </c>
      <c r="DT94" s="84">
        <v>0.2</v>
      </c>
      <c r="DU94" s="84">
        <v>0.1</v>
      </c>
      <c r="DV94" s="84">
        <v>0.1</v>
      </c>
      <c r="DW94" s="84">
        <v>0.8</v>
      </c>
      <c r="DX94" s="84">
        <v>0.2</v>
      </c>
      <c r="DY94" s="84">
        <v>0.1</v>
      </c>
      <c r="DZ94" s="84">
        <v>0.3</v>
      </c>
      <c r="EA94" s="84">
        <v>0.1</v>
      </c>
      <c r="EB94" s="84">
        <v>0.3</v>
      </c>
      <c r="ED94" s="260">
        <v>5</v>
      </c>
      <c r="EE94" s="84">
        <v>0.8</v>
      </c>
      <c r="EF94" s="84">
        <v>1.5</v>
      </c>
      <c r="EG94" s="84">
        <v>0.6</v>
      </c>
      <c r="EH94" s="62">
        <v>2.1</v>
      </c>
      <c r="EI94" s="84">
        <v>0.2</v>
      </c>
      <c r="EJ94" s="84">
        <v>0.2</v>
      </c>
      <c r="EK94" s="84">
        <v>0.4</v>
      </c>
      <c r="EL94" s="84">
        <v>0.5</v>
      </c>
      <c r="EM94" s="84">
        <v>0.1</v>
      </c>
      <c r="EN94" s="84">
        <v>0.9</v>
      </c>
      <c r="EO94" s="62">
        <v>0.2</v>
      </c>
      <c r="EP94" s="84">
        <v>0.2</v>
      </c>
      <c r="EQ94" s="84">
        <v>0.2</v>
      </c>
      <c r="ER94" s="84">
        <v>0.9</v>
      </c>
      <c r="ES94" s="84">
        <v>0.7</v>
      </c>
      <c r="ET94" s="84">
        <v>0.5</v>
      </c>
      <c r="EV94" s="302">
        <v>6.3</v>
      </c>
      <c r="EW94" s="62">
        <v>0.5</v>
      </c>
      <c r="EX94" s="84">
        <v>1.6</v>
      </c>
      <c r="EY94" s="84">
        <v>2.4</v>
      </c>
      <c r="EZ94" s="84">
        <v>0.9</v>
      </c>
      <c r="FA94" s="6">
        <v>0.1</v>
      </c>
      <c r="FB94" s="6">
        <v>0.2</v>
      </c>
      <c r="FC94" s="6">
        <v>0.2</v>
      </c>
      <c r="FD94" s="6">
        <v>0.2</v>
      </c>
      <c r="FE94" s="6">
        <v>0.7</v>
      </c>
      <c r="FF94" s="6">
        <v>0.7</v>
      </c>
      <c r="FG94" s="6">
        <v>0.6</v>
      </c>
      <c r="FH94" s="6">
        <v>0.9</v>
      </c>
      <c r="FI94" s="6">
        <v>0.9</v>
      </c>
      <c r="FJ94" s="6">
        <v>0.1</v>
      </c>
      <c r="FK94" s="6">
        <v>0.2</v>
      </c>
      <c r="FL94" s="6">
        <v>0.6</v>
      </c>
      <c r="FM94" s="302"/>
      <c r="FN94" s="6">
        <v>1.5</v>
      </c>
      <c r="FO94" s="6">
        <v>1.6</v>
      </c>
      <c r="FP94" s="6">
        <v>2.3</v>
      </c>
      <c r="FQ94" s="126">
        <v>1.5</v>
      </c>
      <c r="FR94" s="84">
        <v>0.3</v>
      </c>
      <c r="FS94" s="84">
        <v>0.5</v>
      </c>
      <c r="FT94" s="84">
        <v>0.7</v>
      </c>
      <c r="FU94" s="84">
        <v>0.3</v>
      </c>
      <c r="FV94" s="84">
        <v>0.5</v>
      </c>
      <c r="FW94" s="84">
        <v>0.8</v>
      </c>
      <c r="FX94" s="84">
        <v>0.9</v>
      </c>
      <c r="FY94" s="84">
        <v>0.8</v>
      </c>
      <c r="FZ94" s="84">
        <v>0.6</v>
      </c>
      <c r="GA94" s="84">
        <v>0.4</v>
      </c>
      <c r="GB94" s="84">
        <v>0.7</v>
      </c>
      <c r="GC94" s="84">
        <v>0.4</v>
      </c>
      <c r="GE94" s="290">
        <v>1.4</v>
      </c>
      <c r="GF94" s="290">
        <v>2.4</v>
      </c>
      <c r="GG94" s="290">
        <v>2.7</v>
      </c>
      <c r="GH94" s="290">
        <v>1.9</v>
      </c>
      <c r="GI94" s="62">
        <v>0.5</v>
      </c>
      <c r="GJ94" s="62">
        <v>0.2</v>
      </c>
      <c r="GK94" s="62">
        <v>0.7</v>
      </c>
      <c r="GL94" s="62">
        <v>0.7</v>
      </c>
      <c r="GM94" s="62">
        <v>0.7</v>
      </c>
      <c r="GN94" s="62">
        <v>1</v>
      </c>
      <c r="GO94" s="62">
        <v>1</v>
      </c>
      <c r="GP94" s="62">
        <v>0.9</v>
      </c>
      <c r="GQ94" s="62">
        <v>0.8</v>
      </c>
      <c r="GR94" s="62">
        <v>0.9</v>
      </c>
      <c r="GS94" s="62">
        <v>0.4</v>
      </c>
      <c r="GT94" s="62">
        <v>0.6</v>
      </c>
      <c r="GU94" s="282"/>
      <c r="GV94" s="280">
        <v>1.1</v>
      </c>
      <c r="GW94" s="280">
        <v>2.1</v>
      </c>
      <c r="GX94" s="280">
        <v>1</v>
      </c>
      <c r="GY94" s="280">
        <v>0.8</v>
      </c>
      <c r="GZ94" s="62">
        <v>0.6</v>
      </c>
      <c r="HA94" s="62">
        <v>0.1</v>
      </c>
      <c r="HB94" s="62">
        <v>0.4</v>
      </c>
      <c r="HC94" s="62">
        <v>1</v>
      </c>
      <c r="HD94" s="6">
        <v>0.6</v>
      </c>
      <c r="HE94" s="6">
        <v>0.5</v>
      </c>
      <c r="HF94" s="6">
        <v>0.5</v>
      </c>
      <c r="HG94" s="6">
        <v>0.1</v>
      </c>
      <c r="HH94" s="6">
        <v>0.4</v>
      </c>
      <c r="HI94" s="6">
        <v>0.4</v>
      </c>
      <c r="HJ94" s="6">
        <v>0.2</v>
      </c>
      <c r="HK94" s="6">
        <v>0.2</v>
      </c>
      <c r="HM94" s="280">
        <v>1.1</v>
      </c>
      <c r="HN94" s="280">
        <f t="shared" si="3"/>
        <v>1.8</v>
      </c>
      <c r="HO94" s="280">
        <f t="shared" si="4"/>
        <v>1.9</v>
      </c>
      <c r="HP94" s="280">
        <f t="shared" si="5"/>
        <v>1.2</v>
      </c>
      <c r="HQ94" s="280">
        <v>0.5</v>
      </c>
      <c r="HR94" s="280">
        <v>0.4</v>
      </c>
      <c r="HS94" s="280">
        <v>0.2</v>
      </c>
      <c r="HT94" s="62">
        <v>0.5</v>
      </c>
      <c r="HU94" s="6">
        <v>0.8</v>
      </c>
      <c r="HV94" s="6">
        <v>0.5</v>
      </c>
      <c r="HW94" s="6">
        <v>1.1</v>
      </c>
      <c r="HX94" s="6">
        <v>0.5</v>
      </c>
      <c r="HY94" s="6">
        <v>0.3</v>
      </c>
      <c r="HZ94" s="6">
        <v>0.1</v>
      </c>
      <c r="IA94" s="6">
        <v>0.8</v>
      </c>
      <c r="IB94" s="6">
        <v>0.3</v>
      </c>
    </row>
    <row r="95" spans="1:236" s="84" customFormat="1" ht="23.25" customHeight="1">
      <c r="A95" s="63" t="s">
        <v>297</v>
      </c>
      <c r="B95" s="176" t="s">
        <v>219</v>
      </c>
      <c r="C95" s="176" t="s">
        <v>219</v>
      </c>
      <c r="D95" s="63" t="s">
        <v>364</v>
      </c>
      <c r="E95" s="176" t="s">
        <v>31</v>
      </c>
      <c r="F95" s="213">
        <v>131830.3</v>
      </c>
      <c r="G95" s="10">
        <v>27548.8</v>
      </c>
      <c r="H95" s="10">
        <v>41222.7</v>
      </c>
      <c r="I95" s="10">
        <v>36971.7</v>
      </c>
      <c r="J95" s="10">
        <v>26087.1</v>
      </c>
      <c r="K95" s="61">
        <v>4088.3</v>
      </c>
      <c r="L95" s="10">
        <v>7188.7</v>
      </c>
      <c r="M95" s="10">
        <v>16271.8</v>
      </c>
      <c r="N95" s="10">
        <v>15106.2</v>
      </c>
      <c r="O95" s="10">
        <v>13378.5</v>
      </c>
      <c r="P95" s="10">
        <v>12738</v>
      </c>
      <c r="Q95" s="10">
        <v>12420.7</v>
      </c>
      <c r="R95" s="10">
        <v>11555.1</v>
      </c>
      <c r="S95" s="10">
        <v>12995.9</v>
      </c>
      <c r="T95" s="10">
        <v>10610.4</v>
      </c>
      <c r="U95" s="10">
        <v>6908.8</v>
      </c>
      <c r="V95" s="10">
        <v>8567.9</v>
      </c>
      <c r="W95" s="10"/>
      <c r="X95" s="213">
        <v>101122.6</v>
      </c>
      <c r="Y95" s="10">
        <v>14154.7</v>
      </c>
      <c r="Z95" s="10">
        <v>21274.8</v>
      </c>
      <c r="AA95" s="10">
        <v>32846</v>
      </c>
      <c r="AB95" s="10">
        <v>32847.1</v>
      </c>
      <c r="AC95" s="203">
        <v>2329</v>
      </c>
      <c r="AD95" s="10">
        <v>6193.8</v>
      </c>
      <c r="AE95" s="10">
        <v>5631.9</v>
      </c>
      <c r="AF95" s="10">
        <v>5651.2</v>
      </c>
      <c r="AG95" s="203">
        <v>5425.9</v>
      </c>
      <c r="AH95" s="203">
        <v>10197.7</v>
      </c>
      <c r="AI95" s="10">
        <v>10268.8</v>
      </c>
      <c r="AJ95" s="10">
        <v>11087.7</v>
      </c>
      <c r="AK95" s="10">
        <v>11489.5</v>
      </c>
      <c r="AL95" s="62">
        <v>11171.7</v>
      </c>
      <c r="AM95" s="10">
        <v>10589.7</v>
      </c>
      <c r="AN95" s="10">
        <v>11085.7</v>
      </c>
      <c r="AO95" s="10"/>
      <c r="AP95" s="213">
        <v>102343.8</v>
      </c>
      <c r="AQ95" s="10">
        <v>15264.7</v>
      </c>
      <c r="AR95" s="10">
        <v>24208.6</v>
      </c>
      <c r="AS95" s="10">
        <v>29622.7</v>
      </c>
      <c r="AT95" s="10">
        <v>33247.8</v>
      </c>
      <c r="AU95" s="10">
        <v>3848.7</v>
      </c>
      <c r="AV95" s="10">
        <v>4461.8</v>
      </c>
      <c r="AW95" s="10">
        <v>6954.2</v>
      </c>
      <c r="AX95" s="10">
        <v>6899.5</v>
      </c>
      <c r="AY95" s="10">
        <v>7550.2</v>
      </c>
      <c r="AZ95" s="10">
        <v>9758.9</v>
      </c>
      <c r="BA95" s="10">
        <v>9737.3</v>
      </c>
      <c r="BB95" s="10">
        <v>7789</v>
      </c>
      <c r="BC95" s="201">
        <v>12096.4</v>
      </c>
      <c r="BD95" s="10">
        <v>12707.1</v>
      </c>
      <c r="BE95" s="201">
        <v>10892.7</v>
      </c>
      <c r="BF95" s="10">
        <v>9648</v>
      </c>
      <c r="BG95" s="10"/>
      <c r="BH95" s="256">
        <v>128019.4</v>
      </c>
      <c r="BI95" s="84">
        <v>21289.1</v>
      </c>
      <c r="BJ95" s="84">
        <v>35467.2</v>
      </c>
      <c r="BK95" s="84">
        <v>33911</v>
      </c>
      <c r="BL95" s="84">
        <v>37352.1</v>
      </c>
      <c r="BM95" s="84">
        <v>3254.8</v>
      </c>
      <c r="BN95" s="84">
        <v>8222.5</v>
      </c>
      <c r="BO95" s="84">
        <v>9811.8</v>
      </c>
      <c r="BP95" s="84">
        <v>11216.5</v>
      </c>
      <c r="BQ95" s="84">
        <v>11519.8</v>
      </c>
      <c r="BR95" s="84">
        <v>12730.9</v>
      </c>
      <c r="BS95" s="84">
        <v>11734</v>
      </c>
      <c r="BT95" s="84">
        <v>9397.4</v>
      </c>
      <c r="BU95" s="84">
        <v>12779.6</v>
      </c>
      <c r="BV95" s="84">
        <v>12841.9</v>
      </c>
      <c r="BW95" s="84">
        <v>12477.7</v>
      </c>
      <c r="BX95" s="84">
        <v>12032.5</v>
      </c>
      <c r="BZ95" s="260">
        <v>126452.6</v>
      </c>
      <c r="CA95" s="84">
        <v>17301.9</v>
      </c>
      <c r="CB95" s="84">
        <v>35055.1</v>
      </c>
      <c r="CC95" s="84">
        <v>40733</v>
      </c>
      <c r="CD95" s="84">
        <v>34782.8</v>
      </c>
      <c r="CE95" s="84">
        <v>2567.4</v>
      </c>
      <c r="CF95" s="84">
        <v>4776.6</v>
      </c>
      <c r="CG95" s="84">
        <v>9602.7</v>
      </c>
      <c r="CH95" s="84">
        <v>11547.9</v>
      </c>
      <c r="CI95" s="84">
        <v>10030.5</v>
      </c>
      <c r="CJ95" s="84">
        <v>13121.5</v>
      </c>
      <c r="CK95" s="84">
        <v>14609.6</v>
      </c>
      <c r="CL95" s="84">
        <v>11926.3</v>
      </c>
      <c r="CM95" s="84">
        <v>13842.2</v>
      </c>
      <c r="CN95" s="84">
        <v>12753.1</v>
      </c>
      <c r="CO95" s="84">
        <v>12749</v>
      </c>
      <c r="CP95" s="84">
        <v>8925.8</v>
      </c>
      <c r="CS95" s="260">
        <v>179295.9</v>
      </c>
      <c r="CT95" s="84">
        <v>29337</v>
      </c>
      <c r="CU95" s="84">
        <v>48088.5</v>
      </c>
      <c r="CV95" s="84">
        <v>49207.8</v>
      </c>
      <c r="CW95" s="84">
        <v>52662.6</v>
      </c>
      <c r="CX95" s="84">
        <v>5491.1</v>
      </c>
      <c r="CY95" s="84">
        <v>11248.3</v>
      </c>
      <c r="CZ95" s="84">
        <v>12597.6</v>
      </c>
      <c r="DA95" s="84">
        <v>16109.6</v>
      </c>
      <c r="DB95" s="84">
        <v>16787.8</v>
      </c>
      <c r="DC95" s="84">
        <v>15191.1</v>
      </c>
      <c r="DD95" s="84">
        <v>18220.3</v>
      </c>
      <c r="DE95" s="84">
        <v>13357.1</v>
      </c>
      <c r="DF95" s="84">
        <v>17630.4</v>
      </c>
      <c r="DG95" s="84">
        <v>20065.3</v>
      </c>
      <c r="DH95" s="84">
        <v>19356.6</v>
      </c>
      <c r="DI95" s="84">
        <v>13240.7</v>
      </c>
      <c r="DJ95" s="84">
        <v>179295.9</v>
      </c>
      <c r="DL95" s="260">
        <v>198906.5</v>
      </c>
      <c r="DM95" s="84">
        <v>34960.4</v>
      </c>
      <c r="DN95" s="84">
        <v>52611.9</v>
      </c>
      <c r="DO95" s="84">
        <v>56049.2</v>
      </c>
      <c r="DP95" s="84">
        <v>55285</v>
      </c>
      <c r="DQ95" s="84">
        <v>11758.2</v>
      </c>
      <c r="DR95" s="84">
        <v>7929.4</v>
      </c>
      <c r="DS95" s="84">
        <v>15272.8</v>
      </c>
      <c r="DT95" s="84">
        <v>19001.4</v>
      </c>
      <c r="DU95" s="84">
        <v>16336.9</v>
      </c>
      <c r="DV95" s="84">
        <v>17273.6</v>
      </c>
      <c r="DW95" s="84">
        <v>17386.7</v>
      </c>
      <c r="DX95" s="84">
        <v>17311.3</v>
      </c>
      <c r="DY95" s="84">
        <v>21351.2</v>
      </c>
      <c r="DZ95" s="84">
        <v>20567.2</v>
      </c>
      <c r="EA95" s="84">
        <v>17203.6</v>
      </c>
      <c r="EB95" s="84">
        <v>17514.2</v>
      </c>
      <c r="ED95" s="260">
        <v>200713.6</v>
      </c>
      <c r="EE95" s="84">
        <v>43065.2</v>
      </c>
      <c r="EF95" s="84">
        <v>57310</v>
      </c>
      <c r="EG95" s="84">
        <v>40489.6</v>
      </c>
      <c r="EH95" s="62">
        <v>59848.8</v>
      </c>
      <c r="EI95" s="84">
        <v>13339.7</v>
      </c>
      <c r="EJ95" s="84">
        <v>15261.7</v>
      </c>
      <c r="EK95" s="84">
        <v>14463.8</v>
      </c>
      <c r="EL95" s="84">
        <v>19323.7</v>
      </c>
      <c r="EM95" s="62">
        <v>18933.5</v>
      </c>
      <c r="EN95" s="84">
        <v>19052.8</v>
      </c>
      <c r="EO95" s="84">
        <v>18976.6</v>
      </c>
      <c r="EP95" s="84">
        <v>2973.1</v>
      </c>
      <c r="EQ95" s="84">
        <v>18539.9</v>
      </c>
      <c r="ER95" s="84">
        <v>18273.9</v>
      </c>
      <c r="ES95" s="84">
        <v>16209.3</v>
      </c>
      <c r="ET95" s="84">
        <v>25365.6</v>
      </c>
      <c r="EV95" s="302">
        <v>199684</v>
      </c>
      <c r="EW95" s="62">
        <v>37145.4</v>
      </c>
      <c r="EX95" s="84">
        <v>41421.8</v>
      </c>
      <c r="EY95" s="84">
        <v>55414.6</v>
      </c>
      <c r="EZ95" s="84">
        <v>60164.3</v>
      </c>
      <c r="FA95" s="6">
        <v>11374.9</v>
      </c>
      <c r="FB95" s="6">
        <v>13262</v>
      </c>
      <c r="FC95" s="6">
        <v>12508.5</v>
      </c>
      <c r="FD95" s="6">
        <v>11914.7</v>
      </c>
      <c r="FE95" s="6">
        <v>14178.9</v>
      </c>
      <c r="FF95" s="6">
        <v>15328.2</v>
      </c>
      <c r="FG95" s="6">
        <v>15601.1</v>
      </c>
      <c r="FH95" s="6">
        <v>17836.6</v>
      </c>
      <c r="FI95" s="6">
        <v>21976.9</v>
      </c>
      <c r="FJ95" s="6">
        <v>22023.2</v>
      </c>
      <c r="FK95" s="6">
        <v>17875.8</v>
      </c>
      <c r="FL95" s="6">
        <v>20265.3</v>
      </c>
      <c r="FM95" s="302"/>
      <c r="FN95" s="6">
        <v>34821</v>
      </c>
      <c r="FO95" s="6">
        <v>49378.5</v>
      </c>
      <c r="FP95" s="6">
        <v>62027.6</v>
      </c>
      <c r="FQ95" s="126">
        <v>53224.9</v>
      </c>
      <c r="FR95" s="84">
        <v>12363.9</v>
      </c>
      <c r="FS95" s="84">
        <v>10760.1</v>
      </c>
      <c r="FT95" s="84">
        <v>11697</v>
      </c>
      <c r="FU95" s="84">
        <v>12940.1</v>
      </c>
      <c r="FV95" s="84">
        <v>18750</v>
      </c>
      <c r="FW95" s="84">
        <v>17688.4</v>
      </c>
      <c r="FX95" s="84">
        <v>18363.2</v>
      </c>
      <c r="FY95" s="84">
        <v>20310.4</v>
      </c>
      <c r="FZ95" s="84">
        <v>23354</v>
      </c>
      <c r="GA95" s="84">
        <v>20228.5</v>
      </c>
      <c r="GB95" s="84">
        <v>16892.2</v>
      </c>
      <c r="GC95" s="84">
        <v>16104.2</v>
      </c>
      <c r="GE95" s="290">
        <v>36025.5</v>
      </c>
      <c r="GF95" s="290">
        <v>53450.6</v>
      </c>
      <c r="GG95" s="290">
        <v>52202.3</v>
      </c>
      <c r="GH95" s="290">
        <v>43182.4</v>
      </c>
      <c r="GI95" s="62">
        <v>8606.5</v>
      </c>
      <c r="GJ95" s="62">
        <v>12150.1</v>
      </c>
      <c r="GK95" s="62">
        <v>15268.9</v>
      </c>
      <c r="GL95" s="62">
        <v>17186.4</v>
      </c>
      <c r="GM95" s="62">
        <v>19017</v>
      </c>
      <c r="GN95" s="62">
        <v>17247.2</v>
      </c>
      <c r="GO95" s="62">
        <v>18150.1</v>
      </c>
      <c r="GP95" s="62">
        <v>14590.3</v>
      </c>
      <c r="GQ95" s="62">
        <v>19461.9</v>
      </c>
      <c r="GR95" s="62">
        <v>18101.9</v>
      </c>
      <c r="GS95" s="62">
        <v>11600.3</v>
      </c>
      <c r="GT95" s="62">
        <v>13480.2</v>
      </c>
      <c r="GU95" s="282"/>
      <c r="GV95" s="280">
        <v>24761.8</v>
      </c>
      <c r="GW95" s="280">
        <v>35741.1</v>
      </c>
      <c r="GX95" s="280">
        <v>40678</v>
      </c>
      <c r="GY95" s="280">
        <v>40812.9</v>
      </c>
      <c r="GZ95" s="62">
        <v>7079.8</v>
      </c>
      <c r="HA95" s="62">
        <v>9532.6</v>
      </c>
      <c r="HB95" s="62">
        <v>8149.4</v>
      </c>
      <c r="HC95" s="62">
        <v>12527</v>
      </c>
      <c r="HD95" s="6">
        <v>11322.1</v>
      </c>
      <c r="HE95" s="6">
        <v>11892</v>
      </c>
      <c r="HF95" s="6">
        <v>13624.2</v>
      </c>
      <c r="HG95" s="6">
        <v>14972.1</v>
      </c>
      <c r="HH95" s="6">
        <v>12081.7</v>
      </c>
      <c r="HI95" s="6">
        <v>21720.9</v>
      </c>
      <c r="HJ95" s="6">
        <v>9452.1</v>
      </c>
      <c r="HK95" s="6">
        <v>9639.9</v>
      </c>
      <c r="HM95" s="280">
        <v>19433.7</v>
      </c>
      <c r="HN95" s="280">
        <f t="shared" si="3"/>
        <v>23628.5</v>
      </c>
      <c r="HO95" s="280">
        <f t="shared" si="4"/>
        <v>33476.7</v>
      </c>
      <c r="HP95" s="280">
        <f t="shared" si="5"/>
        <v>28326.4</v>
      </c>
      <c r="HQ95" s="280">
        <v>6740.4</v>
      </c>
      <c r="HR95" s="280">
        <v>7827.6</v>
      </c>
      <c r="HS95" s="280">
        <v>5058.7</v>
      </c>
      <c r="HT95" s="62">
        <v>1529.4</v>
      </c>
      <c r="HU95" s="6">
        <v>10169</v>
      </c>
      <c r="HV95" s="6">
        <v>11930.1</v>
      </c>
      <c r="HW95" s="6">
        <v>11745.2</v>
      </c>
      <c r="HX95" s="6">
        <v>11001.7</v>
      </c>
      <c r="HY95" s="6">
        <v>10729.8</v>
      </c>
      <c r="HZ95" s="6">
        <v>10378.7</v>
      </c>
      <c r="IA95" s="6">
        <v>10371.7</v>
      </c>
      <c r="IB95" s="6">
        <v>7576</v>
      </c>
    </row>
    <row r="96" spans="1:236" s="84" customFormat="1" ht="12">
      <c r="A96" s="189" t="s">
        <v>298</v>
      </c>
      <c r="B96" s="200" t="s">
        <v>212</v>
      </c>
      <c r="C96" s="200" t="s">
        <v>212</v>
      </c>
      <c r="D96" s="189" t="s">
        <v>89</v>
      </c>
      <c r="E96" s="200" t="s">
        <v>30</v>
      </c>
      <c r="F96" s="213">
        <v>865</v>
      </c>
      <c r="G96" s="10">
        <v>145.3</v>
      </c>
      <c r="H96" s="10">
        <v>192</v>
      </c>
      <c r="I96" s="10">
        <v>179.3</v>
      </c>
      <c r="J96" s="10">
        <v>348.4</v>
      </c>
      <c r="K96" s="60">
        <v>33.7</v>
      </c>
      <c r="L96" s="10">
        <v>50.2</v>
      </c>
      <c r="M96" s="10">
        <v>61.4</v>
      </c>
      <c r="N96" s="10">
        <v>70</v>
      </c>
      <c r="O96" s="10">
        <v>61.4</v>
      </c>
      <c r="P96" s="10">
        <v>60.6</v>
      </c>
      <c r="Q96" s="10">
        <v>60.6</v>
      </c>
      <c r="R96" s="10">
        <v>51.5</v>
      </c>
      <c r="S96" s="10">
        <v>67.2</v>
      </c>
      <c r="T96" s="10">
        <v>118.5</v>
      </c>
      <c r="U96" s="10">
        <v>104.7</v>
      </c>
      <c r="V96" s="10">
        <v>125.2</v>
      </c>
      <c r="W96" s="10"/>
      <c r="X96" s="213">
        <v>465.6</v>
      </c>
      <c r="Y96" s="10">
        <v>62.9</v>
      </c>
      <c r="Z96" s="10">
        <v>122</v>
      </c>
      <c r="AA96" s="10">
        <v>140.5</v>
      </c>
      <c r="AB96" s="10">
        <v>140.2</v>
      </c>
      <c r="AC96" s="203">
        <v>18.2</v>
      </c>
      <c r="AD96" s="10">
        <v>28.3</v>
      </c>
      <c r="AE96" s="10">
        <v>16.4</v>
      </c>
      <c r="AF96" s="10">
        <v>33</v>
      </c>
      <c r="AG96" s="203">
        <v>42.7</v>
      </c>
      <c r="AH96" s="203">
        <v>46.3</v>
      </c>
      <c r="AI96" s="10">
        <v>47.1</v>
      </c>
      <c r="AJ96" s="10">
        <v>43.8</v>
      </c>
      <c r="AK96" s="10">
        <v>49.6</v>
      </c>
      <c r="AL96" s="62">
        <v>53.7</v>
      </c>
      <c r="AM96" s="10">
        <v>40.8</v>
      </c>
      <c r="AN96" s="10">
        <v>45.7</v>
      </c>
      <c r="AO96" s="10"/>
      <c r="AP96" s="213">
        <v>447.8</v>
      </c>
      <c r="AQ96" s="10">
        <v>72.4</v>
      </c>
      <c r="AR96" s="10">
        <v>117.5</v>
      </c>
      <c r="AS96" s="10">
        <v>130.6</v>
      </c>
      <c r="AT96" s="10">
        <v>127.3</v>
      </c>
      <c r="AU96" s="10">
        <v>21.8</v>
      </c>
      <c r="AV96" s="10">
        <v>16.1</v>
      </c>
      <c r="AW96" s="10">
        <v>34.5</v>
      </c>
      <c r="AX96" s="10">
        <v>30.1</v>
      </c>
      <c r="AY96" s="10">
        <v>37.8</v>
      </c>
      <c r="AZ96" s="10">
        <v>49.6</v>
      </c>
      <c r="BA96" s="10">
        <v>45.2</v>
      </c>
      <c r="BB96" s="10">
        <v>43.6</v>
      </c>
      <c r="BC96" s="201">
        <v>41.8</v>
      </c>
      <c r="BD96" s="10">
        <v>46.7</v>
      </c>
      <c r="BE96" s="201">
        <v>47.3</v>
      </c>
      <c r="BF96" s="10">
        <v>33.3</v>
      </c>
      <c r="BG96" s="10"/>
      <c r="BH96" s="256">
        <v>420</v>
      </c>
      <c r="BI96" s="84">
        <v>63</v>
      </c>
      <c r="BJ96" s="84">
        <v>110.6</v>
      </c>
      <c r="BK96" s="84">
        <v>134.3</v>
      </c>
      <c r="BL96" s="84">
        <v>112.1</v>
      </c>
      <c r="BM96" s="84">
        <v>15.6</v>
      </c>
      <c r="BN96" s="84">
        <v>17.1</v>
      </c>
      <c r="BO96" s="84">
        <v>30.3</v>
      </c>
      <c r="BP96" s="84">
        <v>33.5</v>
      </c>
      <c r="BQ96" s="84">
        <v>34.7</v>
      </c>
      <c r="BR96" s="84">
        <v>42.4</v>
      </c>
      <c r="BS96" s="84">
        <v>40.7</v>
      </c>
      <c r="BT96" s="84">
        <v>50.5</v>
      </c>
      <c r="BU96" s="84">
        <v>43.1</v>
      </c>
      <c r="BV96" s="84">
        <v>46.2</v>
      </c>
      <c r="BW96" s="84">
        <v>37.8</v>
      </c>
      <c r="BX96" s="84">
        <v>28.1</v>
      </c>
      <c r="BZ96" s="260">
        <v>643.8</v>
      </c>
      <c r="CA96" s="84">
        <v>80.8</v>
      </c>
      <c r="CB96" s="84">
        <v>190.9</v>
      </c>
      <c r="CC96" s="84">
        <v>200</v>
      </c>
      <c r="CD96" s="84">
        <v>161.1</v>
      </c>
      <c r="CE96" s="84">
        <v>19.5</v>
      </c>
      <c r="CF96" s="84">
        <v>24</v>
      </c>
      <c r="CG96" s="84">
        <v>40.3</v>
      </c>
      <c r="CH96" s="84">
        <v>60.3</v>
      </c>
      <c r="CI96" s="84">
        <v>61.3</v>
      </c>
      <c r="CJ96" s="84">
        <v>72.3</v>
      </c>
      <c r="CK96" s="84">
        <v>69.8</v>
      </c>
      <c r="CL96" s="84">
        <v>75.3</v>
      </c>
      <c r="CM96" s="84">
        <v>58</v>
      </c>
      <c r="CN96" s="84">
        <v>73.6</v>
      </c>
      <c r="CO96" s="84">
        <v>51.1</v>
      </c>
      <c r="CP96" s="84">
        <v>38.3</v>
      </c>
      <c r="CS96" s="260">
        <v>716.8</v>
      </c>
      <c r="CT96" s="84">
        <v>131.4</v>
      </c>
      <c r="CU96" s="84">
        <v>185.6</v>
      </c>
      <c r="CV96" s="84">
        <v>198.4</v>
      </c>
      <c r="CW96" s="84">
        <v>201.4</v>
      </c>
      <c r="CX96" s="84">
        <v>34.5</v>
      </c>
      <c r="CY96" s="84">
        <v>38.8</v>
      </c>
      <c r="CZ96" s="84">
        <v>58.1</v>
      </c>
      <c r="DA96" s="84">
        <v>71.7</v>
      </c>
      <c r="DB96" s="84">
        <v>60.4</v>
      </c>
      <c r="DC96" s="84">
        <v>53.5</v>
      </c>
      <c r="DD96" s="84">
        <v>63.7</v>
      </c>
      <c r="DE96" s="84">
        <v>65.6</v>
      </c>
      <c r="DF96" s="84">
        <v>69.1</v>
      </c>
      <c r="DG96" s="84">
        <v>84.4</v>
      </c>
      <c r="DH96" s="84">
        <v>60</v>
      </c>
      <c r="DI96" s="84">
        <v>57</v>
      </c>
      <c r="DJ96" s="84">
        <v>716.8</v>
      </c>
      <c r="DL96" s="260">
        <v>782.4</v>
      </c>
      <c r="DM96" s="84">
        <v>104.1</v>
      </c>
      <c r="DN96" s="84">
        <v>244.4</v>
      </c>
      <c r="DO96" s="84">
        <v>227.1</v>
      </c>
      <c r="DP96" s="84">
        <v>206.8</v>
      </c>
      <c r="DQ96" s="84">
        <v>25.6</v>
      </c>
      <c r="DR96" s="84">
        <v>28.7</v>
      </c>
      <c r="DS96" s="84">
        <v>49.8</v>
      </c>
      <c r="DT96" s="84">
        <v>60.6</v>
      </c>
      <c r="DU96" s="84">
        <v>59.8</v>
      </c>
      <c r="DV96" s="62">
        <v>124</v>
      </c>
      <c r="DW96" s="84">
        <v>75.9</v>
      </c>
      <c r="DX96" s="84">
        <v>79.4</v>
      </c>
      <c r="DY96" s="84">
        <v>71.8</v>
      </c>
      <c r="DZ96" s="62">
        <v>69</v>
      </c>
      <c r="EA96" s="84">
        <v>71</v>
      </c>
      <c r="EB96" s="84">
        <v>66.8</v>
      </c>
      <c r="ED96" s="260">
        <v>918.1</v>
      </c>
      <c r="EE96" s="84">
        <v>213.9</v>
      </c>
      <c r="EF96" s="84">
        <v>248.4</v>
      </c>
      <c r="EG96" s="84">
        <v>240.7</v>
      </c>
      <c r="EH96" s="62">
        <v>215.1</v>
      </c>
      <c r="EI96" s="84">
        <v>64.1</v>
      </c>
      <c r="EJ96" s="84">
        <v>72.4</v>
      </c>
      <c r="EK96" s="84">
        <v>77.4</v>
      </c>
      <c r="EL96" s="62">
        <v>89</v>
      </c>
      <c r="EM96" s="84">
        <v>76.7</v>
      </c>
      <c r="EN96" s="62">
        <v>82.7</v>
      </c>
      <c r="EO96" s="84">
        <v>82.6</v>
      </c>
      <c r="EP96" s="62">
        <v>81</v>
      </c>
      <c r="EQ96" s="84">
        <v>77.1</v>
      </c>
      <c r="ER96" s="62">
        <v>78</v>
      </c>
      <c r="ES96" s="84">
        <v>71.3</v>
      </c>
      <c r="ET96" s="84">
        <v>65.8</v>
      </c>
      <c r="EV96" s="302">
        <v>593.9</v>
      </c>
      <c r="EW96" s="62">
        <v>100.8</v>
      </c>
      <c r="EX96" s="84">
        <v>205</v>
      </c>
      <c r="EY96" s="84">
        <v>220.1</v>
      </c>
      <c r="EZ96" s="84">
        <v>207.9</v>
      </c>
      <c r="FA96" s="62">
        <v>18.4</v>
      </c>
      <c r="FB96" s="84">
        <v>38.3</v>
      </c>
      <c r="FC96" s="126">
        <v>44.1</v>
      </c>
      <c r="FD96" s="84">
        <v>74</v>
      </c>
      <c r="FE96" s="84">
        <v>61.5</v>
      </c>
      <c r="FF96" s="84">
        <v>69.5</v>
      </c>
      <c r="FG96" s="84">
        <v>76.6</v>
      </c>
      <c r="FH96" s="84">
        <v>68</v>
      </c>
      <c r="FI96" s="84">
        <v>75.5</v>
      </c>
      <c r="FJ96" s="84">
        <v>62.8</v>
      </c>
      <c r="FK96" s="84">
        <v>68.3</v>
      </c>
      <c r="FL96" s="84">
        <v>76.8</v>
      </c>
      <c r="FM96" s="302"/>
      <c r="FN96" s="6">
        <v>101.7</v>
      </c>
      <c r="FO96" s="6">
        <v>201.7</v>
      </c>
      <c r="FP96" s="6">
        <v>421.9</v>
      </c>
      <c r="FQ96" s="126">
        <v>187439.7</v>
      </c>
      <c r="FR96" s="84">
        <v>30.6</v>
      </c>
      <c r="FS96" s="84">
        <v>33.7</v>
      </c>
      <c r="FT96" s="84">
        <v>37.4</v>
      </c>
      <c r="FU96" s="84">
        <v>57.5</v>
      </c>
      <c r="FV96" s="84">
        <v>66.8</v>
      </c>
      <c r="FW96" s="84">
        <v>77.4</v>
      </c>
      <c r="FX96" s="84">
        <v>81.7</v>
      </c>
      <c r="FY96" s="84">
        <v>260.3</v>
      </c>
      <c r="FZ96" s="84">
        <v>79.9</v>
      </c>
      <c r="GA96" s="84">
        <v>78.8</v>
      </c>
      <c r="GB96" s="84">
        <v>97357.5</v>
      </c>
      <c r="GC96" s="84">
        <v>90003.4</v>
      </c>
      <c r="GE96" s="290">
        <v>113.4</v>
      </c>
      <c r="GF96" s="290">
        <v>220.7</v>
      </c>
      <c r="GG96" s="290">
        <v>233.9</v>
      </c>
      <c r="GH96" s="290">
        <v>156.2</v>
      </c>
      <c r="GI96" s="62">
        <v>29.2</v>
      </c>
      <c r="GJ96" s="62">
        <v>38.5</v>
      </c>
      <c r="GK96" s="62">
        <v>45.7</v>
      </c>
      <c r="GL96" s="62">
        <v>52.5</v>
      </c>
      <c r="GM96" s="62">
        <v>90.2</v>
      </c>
      <c r="GN96" s="62">
        <v>78</v>
      </c>
      <c r="GO96" s="62">
        <v>82.2</v>
      </c>
      <c r="GP96" s="62">
        <v>77.1</v>
      </c>
      <c r="GQ96" s="62">
        <v>74.6</v>
      </c>
      <c r="GR96" s="62">
        <v>56.2</v>
      </c>
      <c r="GS96" s="62">
        <v>49.9</v>
      </c>
      <c r="GT96" s="62">
        <v>50.1</v>
      </c>
      <c r="GU96" s="282"/>
      <c r="GV96" s="280">
        <v>123.7</v>
      </c>
      <c r="GW96" s="280">
        <v>205.1</v>
      </c>
      <c r="GX96" s="280">
        <v>191.6</v>
      </c>
      <c r="GY96" s="280">
        <v>203.1</v>
      </c>
      <c r="GZ96" s="62">
        <v>41.9</v>
      </c>
      <c r="HA96" s="62">
        <v>34.3</v>
      </c>
      <c r="HB96" s="62">
        <v>47.5</v>
      </c>
      <c r="HC96" s="6">
        <v>74.4</v>
      </c>
      <c r="HD96" s="6">
        <v>62.7</v>
      </c>
      <c r="HE96" s="6">
        <v>68</v>
      </c>
      <c r="HF96" s="6">
        <v>61.4</v>
      </c>
      <c r="HG96" s="6">
        <v>68.2</v>
      </c>
      <c r="HH96" s="6">
        <v>62</v>
      </c>
      <c r="HI96" s="6">
        <v>70.2</v>
      </c>
      <c r="HJ96" s="6">
        <v>60.9</v>
      </c>
      <c r="HK96" s="6">
        <v>72</v>
      </c>
      <c r="HM96" s="280">
        <v>93832.9</v>
      </c>
      <c r="HN96" s="280">
        <f t="shared" si="3"/>
        <v>107.9</v>
      </c>
      <c r="HO96" s="280">
        <f t="shared" si="4"/>
        <v>219</v>
      </c>
      <c r="HP96" s="280">
        <f t="shared" si="5"/>
        <v>209.9</v>
      </c>
      <c r="HQ96" s="280">
        <v>39.1</v>
      </c>
      <c r="HR96" s="280">
        <v>35.7</v>
      </c>
      <c r="HS96" s="280">
        <v>28.1</v>
      </c>
      <c r="HT96" s="6">
        <v>4.6</v>
      </c>
      <c r="HU96" s="6">
        <v>47.8</v>
      </c>
      <c r="HV96" s="6">
        <v>55.5</v>
      </c>
      <c r="HW96" s="6">
        <v>73.4</v>
      </c>
      <c r="HX96" s="6">
        <v>70.1</v>
      </c>
      <c r="HY96" s="6">
        <v>75.5</v>
      </c>
      <c r="HZ96" s="6">
        <v>76.6</v>
      </c>
      <c r="IA96" s="6">
        <v>68.3</v>
      </c>
      <c r="IB96" s="6">
        <v>65</v>
      </c>
    </row>
    <row r="97" spans="1:236" s="126" customFormat="1" ht="32.25" customHeight="1">
      <c r="A97" s="63" t="s">
        <v>299</v>
      </c>
      <c r="B97" s="176" t="s">
        <v>219</v>
      </c>
      <c r="C97" s="176" t="s">
        <v>219</v>
      </c>
      <c r="D97" s="63" t="s">
        <v>376</v>
      </c>
      <c r="E97" s="176" t="s">
        <v>179</v>
      </c>
      <c r="F97" s="225">
        <v>123068.7</v>
      </c>
      <c r="G97" s="203">
        <v>17886.1</v>
      </c>
      <c r="H97" s="203">
        <v>35193.3</v>
      </c>
      <c r="I97" s="203">
        <v>46650</v>
      </c>
      <c r="J97" s="203">
        <v>23339.3</v>
      </c>
      <c r="K97" s="61">
        <v>4520.7</v>
      </c>
      <c r="L97" s="203">
        <v>5115.2</v>
      </c>
      <c r="M97" s="203">
        <v>8250.2</v>
      </c>
      <c r="N97" s="203">
        <v>11900.2</v>
      </c>
      <c r="O97" s="203">
        <v>11715.9</v>
      </c>
      <c r="P97" s="203">
        <v>11577.2</v>
      </c>
      <c r="Q97" s="203">
        <v>11082.2</v>
      </c>
      <c r="R97" s="203">
        <v>16674.8</v>
      </c>
      <c r="S97" s="203">
        <v>18893</v>
      </c>
      <c r="T97" s="203">
        <v>12500.7</v>
      </c>
      <c r="U97" s="203">
        <v>7705.2</v>
      </c>
      <c r="V97" s="203">
        <v>3133.4</v>
      </c>
      <c r="W97" s="203"/>
      <c r="X97" s="225">
        <v>62725.1</v>
      </c>
      <c r="Y97" s="203">
        <v>1255.4</v>
      </c>
      <c r="Z97" s="203">
        <v>14101.4</v>
      </c>
      <c r="AA97" s="203">
        <v>30280.2</v>
      </c>
      <c r="AB97" s="203">
        <v>17088.1</v>
      </c>
      <c r="AC97" s="219">
        <v>425.3</v>
      </c>
      <c r="AD97" s="219">
        <v>414.7</v>
      </c>
      <c r="AE97" s="219">
        <v>415.4</v>
      </c>
      <c r="AF97" s="219">
        <v>416.6</v>
      </c>
      <c r="AG97" s="219">
        <v>5013.7</v>
      </c>
      <c r="AH97" s="219">
        <v>8671.1</v>
      </c>
      <c r="AI97" s="203">
        <v>9218.1</v>
      </c>
      <c r="AJ97" s="203">
        <v>6541.9</v>
      </c>
      <c r="AK97" s="203">
        <v>14520.2</v>
      </c>
      <c r="AL97" s="74">
        <v>8267</v>
      </c>
      <c r="AM97" s="203">
        <v>4797.6</v>
      </c>
      <c r="AN97" s="203">
        <v>4023.5</v>
      </c>
      <c r="AO97" s="203"/>
      <c r="AP97" s="225">
        <v>69118</v>
      </c>
      <c r="AQ97" s="203">
        <v>5542.6</v>
      </c>
      <c r="AR97" s="203">
        <v>11746</v>
      </c>
      <c r="AS97" s="10">
        <v>28373.8</v>
      </c>
      <c r="AT97" s="10">
        <v>23455.6</v>
      </c>
      <c r="AU97" s="203">
        <v>694.8</v>
      </c>
      <c r="AV97" s="203">
        <v>1081.4</v>
      </c>
      <c r="AW97" s="203">
        <v>3766.4</v>
      </c>
      <c r="AX97" s="203">
        <v>3640.6</v>
      </c>
      <c r="AY97" s="203">
        <v>4219.2</v>
      </c>
      <c r="AZ97" s="203">
        <v>3886.2</v>
      </c>
      <c r="BA97" s="203">
        <v>6078.8</v>
      </c>
      <c r="BB97" s="203">
        <v>10605.5</v>
      </c>
      <c r="BC97" s="202">
        <v>11689.5</v>
      </c>
      <c r="BD97" s="203">
        <v>10075.3</v>
      </c>
      <c r="BE97" s="202">
        <v>8264.3</v>
      </c>
      <c r="BF97" s="203">
        <v>5116</v>
      </c>
      <c r="BG97" s="203"/>
      <c r="BH97" s="256">
        <v>83809.9</v>
      </c>
      <c r="BI97" s="126">
        <v>14986.7</v>
      </c>
      <c r="BJ97" s="84">
        <v>19579.2</v>
      </c>
      <c r="BK97" s="126">
        <v>37675.3</v>
      </c>
      <c r="BL97" s="126">
        <v>11568.7</v>
      </c>
      <c r="BM97" s="126">
        <v>1492.4</v>
      </c>
      <c r="BN97" s="126">
        <v>5395.4</v>
      </c>
      <c r="BO97" s="126">
        <v>8098.9</v>
      </c>
      <c r="BP97" s="84">
        <v>8125.9</v>
      </c>
      <c r="BQ97" s="84">
        <v>4100.4</v>
      </c>
      <c r="BR97" s="126">
        <v>7352.9</v>
      </c>
      <c r="BS97" s="126">
        <v>11853.2</v>
      </c>
      <c r="BT97" s="126">
        <v>12637.2</v>
      </c>
      <c r="BU97" s="126">
        <v>13184.9</v>
      </c>
      <c r="BV97" s="84">
        <v>893.5</v>
      </c>
      <c r="BW97" s="84">
        <v>7144</v>
      </c>
      <c r="BX97" s="84">
        <v>3531.2</v>
      </c>
      <c r="BY97" s="84"/>
      <c r="BZ97" s="260">
        <v>61261.5</v>
      </c>
      <c r="CA97" s="84">
        <v>4426.2</v>
      </c>
      <c r="CB97" s="84">
        <v>14643.4</v>
      </c>
      <c r="CC97" s="84">
        <v>24632.6</v>
      </c>
      <c r="CD97" s="84">
        <v>15774.3</v>
      </c>
      <c r="CE97" s="84">
        <v>148.8</v>
      </c>
      <c r="CF97" s="84">
        <v>1297.5</v>
      </c>
      <c r="CG97" s="126">
        <v>3426.1</v>
      </c>
      <c r="CH97" s="126">
        <v>4214.1</v>
      </c>
      <c r="CI97" s="126">
        <v>4822.7</v>
      </c>
      <c r="CJ97" s="126">
        <v>6052.7</v>
      </c>
      <c r="CK97" s="126">
        <v>7754.7</v>
      </c>
      <c r="CL97" s="126">
        <v>8431</v>
      </c>
      <c r="CM97" s="126">
        <v>8893</v>
      </c>
      <c r="CN97" s="126">
        <v>9130</v>
      </c>
      <c r="CO97" s="126">
        <v>3210.7</v>
      </c>
      <c r="CP97" s="84">
        <v>3880.2</v>
      </c>
      <c r="CQ97" s="84"/>
      <c r="CR97" s="84"/>
      <c r="CS97" s="260">
        <v>60582.8</v>
      </c>
      <c r="CT97" s="84">
        <v>6552.4</v>
      </c>
      <c r="CU97" s="84">
        <v>13321.2</v>
      </c>
      <c r="CV97" s="84">
        <v>23091.1</v>
      </c>
      <c r="CW97" s="84">
        <v>17618.1</v>
      </c>
      <c r="CY97" s="126">
        <v>3148.7</v>
      </c>
      <c r="CZ97" s="126">
        <v>3403.7</v>
      </c>
      <c r="DA97" s="84">
        <v>5104.7</v>
      </c>
      <c r="DB97" s="84">
        <v>3737.8</v>
      </c>
      <c r="DC97" s="84">
        <v>4478.7</v>
      </c>
      <c r="DD97" s="84">
        <v>6755.7</v>
      </c>
      <c r="DE97" s="84">
        <v>7848.7</v>
      </c>
      <c r="DF97" s="126">
        <v>8486.7</v>
      </c>
      <c r="DG97" s="84">
        <v>8503.7</v>
      </c>
      <c r="DH97" s="84">
        <v>6510.7</v>
      </c>
      <c r="DI97" s="84">
        <v>2603.7</v>
      </c>
      <c r="DJ97" s="84">
        <v>60582.8</v>
      </c>
      <c r="DK97" s="84"/>
      <c r="DL97" s="260">
        <v>49788.9</v>
      </c>
      <c r="DM97" s="84">
        <v>4213</v>
      </c>
      <c r="DN97" s="84">
        <v>12273</v>
      </c>
      <c r="DO97" s="84">
        <v>19635</v>
      </c>
      <c r="DP97" s="84">
        <v>13667.9</v>
      </c>
      <c r="DQ97" s="202">
        <v>0</v>
      </c>
      <c r="DR97" s="202">
        <v>0</v>
      </c>
      <c r="DS97" s="126">
        <v>4213</v>
      </c>
      <c r="DT97" s="84">
        <v>5202</v>
      </c>
      <c r="DU97" s="84">
        <v>3251</v>
      </c>
      <c r="DV97" s="84">
        <v>3820</v>
      </c>
      <c r="DW97" s="84">
        <v>5803</v>
      </c>
      <c r="DX97" s="84">
        <v>7900</v>
      </c>
      <c r="DY97" s="84">
        <v>5932</v>
      </c>
      <c r="DZ97" s="126">
        <v>7304</v>
      </c>
      <c r="EA97" s="126">
        <v>4065</v>
      </c>
      <c r="EB97" s="84">
        <v>2298.9</v>
      </c>
      <c r="EC97" s="84"/>
      <c r="ED97" s="260">
        <v>43700</v>
      </c>
      <c r="EE97" s="84">
        <v>2526.9</v>
      </c>
      <c r="EF97" s="84">
        <v>8648.7</v>
      </c>
      <c r="EG97" s="84">
        <v>19790.7</v>
      </c>
      <c r="EH97" s="62">
        <v>12733.7</v>
      </c>
      <c r="EI97" s="202">
        <v>0</v>
      </c>
      <c r="EJ97" s="202">
        <v>0</v>
      </c>
      <c r="EK97" s="74">
        <v>2526.9</v>
      </c>
      <c r="EL97" s="62">
        <v>2678.9</v>
      </c>
      <c r="EM97" s="62">
        <v>1349.9</v>
      </c>
      <c r="EN97" s="62">
        <v>4619.9</v>
      </c>
      <c r="EO97" s="62">
        <v>5034.9</v>
      </c>
      <c r="EP97" s="62">
        <v>6970.9</v>
      </c>
      <c r="EQ97" s="62">
        <v>7784.9</v>
      </c>
      <c r="ER97" s="126">
        <v>5695.9</v>
      </c>
      <c r="ES97" s="126">
        <v>6129.9</v>
      </c>
      <c r="ET97" s="84">
        <v>907.9</v>
      </c>
      <c r="EU97" s="84"/>
      <c r="EV97" s="302">
        <v>54557</v>
      </c>
      <c r="EW97" s="10" t="s">
        <v>350</v>
      </c>
      <c r="EX97" s="10" t="s">
        <v>350</v>
      </c>
      <c r="EY97" s="84">
        <v>24725</v>
      </c>
      <c r="EZ97" s="84">
        <v>13269</v>
      </c>
      <c r="FA97" s="201" t="s">
        <v>350</v>
      </c>
      <c r="FB97" s="201" t="s">
        <v>350</v>
      </c>
      <c r="FC97" s="201">
        <v>2795</v>
      </c>
      <c r="FD97" s="201">
        <v>3114</v>
      </c>
      <c r="FE97" s="201">
        <v>4606</v>
      </c>
      <c r="FF97" s="201">
        <v>6004</v>
      </c>
      <c r="FG97" s="201">
        <v>8660</v>
      </c>
      <c r="FH97" s="201">
        <v>7114</v>
      </c>
      <c r="FI97" s="126">
        <v>8951</v>
      </c>
      <c r="FJ97" s="126">
        <v>7192</v>
      </c>
      <c r="FK97" s="126">
        <v>6077</v>
      </c>
      <c r="FL97" s="202" t="s">
        <v>350</v>
      </c>
      <c r="FM97" s="302"/>
      <c r="FN97" s="6">
        <v>6994</v>
      </c>
      <c r="FO97" s="6">
        <v>17343</v>
      </c>
      <c r="FP97" s="6">
        <v>23779</v>
      </c>
      <c r="FQ97" s="126">
        <v>17562</v>
      </c>
      <c r="FR97" s="202"/>
      <c r="FS97" s="126">
        <v>2499</v>
      </c>
      <c r="FT97" s="126">
        <v>4495</v>
      </c>
      <c r="FU97" s="126">
        <v>5575</v>
      </c>
      <c r="FV97" s="126">
        <v>5955</v>
      </c>
      <c r="FW97" s="126">
        <v>5813</v>
      </c>
      <c r="FX97" s="126">
        <v>7210</v>
      </c>
      <c r="FY97" s="126">
        <v>7893</v>
      </c>
      <c r="FZ97" s="126">
        <v>8676</v>
      </c>
      <c r="GA97" s="126">
        <v>8873</v>
      </c>
      <c r="GB97" s="126">
        <v>7038</v>
      </c>
      <c r="GC97" s="126">
        <v>1651</v>
      </c>
      <c r="GE97" s="290">
        <v>6379.6</v>
      </c>
      <c r="GF97" s="290">
        <v>19874.3</v>
      </c>
      <c r="GG97" s="290">
        <v>27025.1</v>
      </c>
      <c r="GH97" s="290">
        <v>14580.7</v>
      </c>
      <c r="GI97" s="74">
        <v>1340</v>
      </c>
      <c r="GJ97" s="74">
        <v>1754</v>
      </c>
      <c r="GK97" s="74">
        <v>3285.6</v>
      </c>
      <c r="GL97" s="74">
        <v>6439.9</v>
      </c>
      <c r="GM97" s="74">
        <v>6423.9</v>
      </c>
      <c r="GN97" s="74">
        <v>7010.5</v>
      </c>
      <c r="GO97" s="74">
        <v>8304.4</v>
      </c>
      <c r="GP97" s="74">
        <v>9800.2</v>
      </c>
      <c r="GQ97" s="74">
        <v>8920.5</v>
      </c>
      <c r="GR97" s="74">
        <v>8346.2</v>
      </c>
      <c r="GS97" s="74">
        <v>4850.7</v>
      </c>
      <c r="GT97" s="74">
        <v>1383.8</v>
      </c>
      <c r="GU97" s="282"/>
      <c r="GV97" s="280">
        <v>6239</v>
      </c>
      <c r="GW97" s="280">
        <v>20124.9</v>
      </c>
      <c r="GX97" s="280">
        <v>27082.6</v>
      </c>
      <c r="GY97" s="280">
        <v>19605</v>
      </c>
      <c r="GZ97" s="74">
        <v>0</v>
      </c>
      <c r="HA97" s="74">
        <v>1249</v>
      </c>
      <c r="HB97" s="74">
        <v>4990</v>
      </c>
      <c r="HC97" s="74">
        <v>5659.2</v>
      </c>
      <c r="HD97" s="6">
        <v>6374.6</v>
      </c>
      <c r="HE97" s="6">
        <v>8091.1</v>
      </c>
      <c r="HF97" s="6">
        <v>8476.5</v>
      </c>
      <c r="HG97" s="6">
        <v>8977.6</v>
      </c>
      <c r="HH97" s="6">
        <v>9628.5</v>
      </c>
      <c r="HI97" s="6">
        <v>6005</v>
      </c>
      <c r="HJ97" s="6">
        <v>8946</v>
      </c>
      <c r="HK97" s="6">
        <v>4654</v>
      </c>
      <c r="HM97" s="280">
        <v>8846.2</v>
      </c>
      <c r="HN97" s="280">
        <f t="shared" si="3"/>
        <v>4962.7</v>
      </c>
      <c r="HO97" s="280">
        <f t="shared" si="4"/>
        <v>12039</v>
      </c>
      <c r="HP97" s="280">
        <f t="shared" si="5"/>
        <v>15214.9</v>
      </c>
      <c r="HQ97" s="280">
        <v>155.5</v>
      </c>
      <c r="HR97" s="280">
        <v>3787.2</v>
      </c>
      <c r="HS97" s="280">
        <v>4903.5</v>
      </c>
      <c r="HT97" s="74">
        <v>9.2</v>
      </c>
      <c r="HU97" s="6">
        <v>1882</v>
      </c>
      <c r="HV97" s="6">
        <v>3071.5</v>
      </c>
      <c r="HW97" s="6">
        <v>3400.1</v>
      </c>
      <c r="HX97" s="6">
        <v>4570</v>
      </c>
      <c r="HY97" s="6">
        <v>4068.9</v>
      </c>
      <c r="HZ97" s="6">
        <v>5349.9</v>
      </c>
      <c r="IA97" s="6">
        <v>5067.7</v>
      </c>
      <c r="IB97" s="6">
        <v>4797.3</v>
      </c>
    </row>
    <row r="98" spans="1:236" s="84" customFormat="1" ht="21.75" customHeight="1">
      <c r="A98" s="63" t="s">
        <v>300</v>
      </c>
      <c r="B98" s="176" t="s">
        <v>219</v>
      </c>
      <c r="C98" s="176" t="s">
        <v>219</v>
      </c>
      <c r="D98" s="63" t="s">
        <v>377</v>
      </c>
      <c r="E98" s="176" t="s">
        <v>31</v>
      </c>
      <c r="F98" s="213">
        <v>5089.8</v>
      </c>
      <c r="G98" s="10">
        <v>1852</v>
      </c>
      <c r="H98" s="10">
        <v>0</v>
      </c>
      <c r="I98" s="10">
        <v>862</v>
      </c>
      <c r="J98" s="10">
        <v>2375.8</v>
      </c>
      <c r="K98" s="64">
        <v>537</v>
      </c>
      <c r="L98" s="10">
        <v>703</v>
      </c>
      <c r="M98" s="10">
        <v>612</v>
      </c>
      <c r="N98" s="10">
        <v>0</v>
      </c>
      <c r="O98" s="10">
        <v>0</v>
      </c>
      <c r="P98" s="10">
        <v>0</v>
      </c>
      <c r="Q98" s="10">
        <v>0</v>
      </c>
      <c r="R98" s="10">
        <v>140.8</v>
      </c>
      <c r="S98" s="10">
        <v>721.2</v>
      </c>
      <c r="T98" s="10">
        <v>1186.6</v>
      </c>
      <c r="U98" s="10">
        <v>704.8</v>
      </c>
      <c r="V98" s="10">
        <v>484.4</v>
      </c>
      <c r="W98" s="10"/>
      <c r="X98" s="213">
        <v>0</v>
      </c>
      <c r="Y98" s="10">
        <v>0</v>
      </c>
      <c r="Z98" s="10">
        <v>0</v>
      </c>
      <c r="AA98" s="10">
        <v>0</v>
      </c>
      <c r="AB98" s="10">
        <v>0</v>
      </c>
      <c r="AC98" s="203">
        <v>0</v>
      </c>
      <c r="AD98" s="10">
        <v>0</v>
      </c>
      <c r="AE98" s="10">
        <v>0</v>
      </c>
      <c r="AF98" s="10">
        <v>0</v>
      </c>
      <c r="AG98" s="203">
        <v>0</v>
      </c>
      <c r="AH98" s="203">
        <v>0</v>
      </c>
      <c r="AI98" s="10">
        <v>0</v>
      </c>
      <c r="AJ98" s="10">
        <v>0</v>
      </c>
      <c r="AK98" s="10">
        <v>0</v>
      </c>
      <c r="AL98" s="62">
        <v>0</v>
      </c>
      <c r="AM98" s="10">
        <v>0</v>
      </c>
      <c r="AN98" s="10">
        <v>0</v>
      </c>
      <c r="AO98" s="10"/>
      <c r="AP98" s="213">
        <v>0</v>
      </c>
      <c r="AQ98" s="10">
        <v>0</v>
      </c>
      <c r="AR98" s="10">
        <v>0</v>
      </c>
      <c r="AS98" s="10"/>
      <c r="AT98" s="10">
        <v>0</v>
      </c>
      <c r="AU98" s="10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201">
        <v>0</v>
      </c>
      <c r="BD98" s="10">
        <v>0</v>
      </c>
      <c r="BE98" s="201"/>
      <c r="BF98" s="10"/>
      <c r="BG98" s="10"/>
      <c r="BH98" s="256">
        <v>2300</v>
      </c>
      <c r="BZ98" s="260">
        <v>66200</v>
      </c>
      <c r="CC98" s="84">
        <v>766.8</v>
      </c>
      <c r="CD98" s="84">
        <v>1465.9</v>
      </c>
      <c r="CM98" s="84">
        <v>22089.2</v>
      </c>
      <c r="CN98" s="84">
        <v>22027.9</v>
      </c>
      <c r="CO98" s="84">
        <v>22082.9</v>
      </c>
      <c r="CP98" s="84">
        <v>0</v>
      </c>
      <c r="CS98" s="260">
        <v>5400</v>
      </c>
      <c r="CT98" s="84">
        <v>0</v>
      </c>
      <c r="CU98" s="84">
        <v>2878.4</v>
      </c>
      <c r="CV98" s="84">
        <v>2028.6</v>
      </c>
      <c r="CW98" s="84">
        <v>493</v>
      </c>
      <c r="DA98" s="84">
        <v>690.9</v>
      </c>
      <c r="DB98" s="126">
        <v>768.3</v>
      </c>
      <c r="DC98" s="126">
        <v>1419.2</v>
      </c>
      <c r="DD98" s="84">
        <v>1174.1</v>
      </c>
      <c r="DE98" s="84">
        <v>597.1</v>
      </c>
      <c r="DF98" s="84">
        <v>257.4</v>
      </c>
      <c r="DG98" s="84">
        <v>158.1</v>
      </c>
      <c r="DH98" s="84">
        <v>100.8</v>
      </c>
      <c r="DI98" s="84">
        <v>234.1</v>
      </c>
      <c r="DJ98" s="84">
        <v>5400</v>
      </c>
      <c r="DL98" s="260">
        <v>5625.7</v>
      </c>
      <c r="DM98" s="84">
        <v>176.9</v>
      </c>
      <c r="DN98" s="84">
        <v>3126.9</v>
      </c>
      <c r="DO98" s="84">
        <v>903.6</v>
      </c>
      <c r="DP98" s="84">
        <v>1418.3</v>
      </c>
      <c r="DQ98" s="201">
        <v>0</v>
      </c>
      <c r="DR98" s="201">
        <v>0</v>
      </c>
      <c r="DS98" s="84">
        <v>176.9</v>
      </c>
      <c r="DT98" s="84">
        <v>1026.4</v>
      </c>
      <c r="DU98" s="84">
        <v>1194.4</v>
      </c>
      <c r="DV98" s="84">
        <v>906.1</v>
      </c>
      <c r="DW98" s="84">
        <v>373.5</v>
      </c>
      <c r="DX98" s="84">
        <v>356.9</v>
      </c>
      <c r="DY98" s="84">
        <v>173.2</v>
      </c>
      <c r="DZ98" s="84">
        <v>412.9</v>
      </c>
      <c r="EA98" s="84">
        <v>903.5</v>
      </c>
      <c r="EB98" s="84">
        <v>101.9</v>
      </c>
      <c r="ED98" s="260">
        <v>7274.1</v>
      </c>
      <c r="EE98" s="84">
        <v>1174.1</v>
      </c>
      <c r="EF98" s="201">
        <v>1738.8</v>
      </c>
      <c r="EG98" s="62">
        <v>2165.7</v>
      </c>
      <c r="EH98" s="62">
        <v>2195.5</v>
      </c>
      <c r="EI98" s="201">
        <v>0</v>
      </c>
      <c r="EJ98" s="201">
        <v>0</v>
      </c>
      <c r="EK98" s="84">
        <v>1174.1</v>
      </c>
      <c r="EL98" s="84">
        <v>1738.8</v>
      </c>
      <c r="EM98" s="201" t="s">
        <v>350</v>
      </c>
      <c r="EN98" s="201" t="s">
        <v>350</v>
      </c>
      <c r="EO98" s="84">
        <v>1507.8</v>
      </c>
      <c r="EP98" s="201" t="s">
        <v>350</v>
      </c>
      <c r="EQ98" s="62">
        <v>657.9</v>
      </c>
      <c r="ER98" s="84">
        <v>877.4</v>
      </c>
      <c r="ES98" s="84">
        <v>904.6</v>
      </c>
      <c r="ET98" s="84">
        <v>413.5</v>
      </c>
      <c r="EV98" s="302">
        <v>4492.8</v>
      </c>
      <c r="EW98" s="10" t="s">
        <v>350</v>
      </c>
      <c r="EX98" s="10" t="s">
        <v>350</v>
      </c>
      <c r="EY98" s="84">
        <v>966.6</v>
      </c>
      <c r="EZ98" s="84">
        <v>1669.7</v>
      </c>
      <c r="FA98" s="201" t="s">
        <v>350</v>
      </c>
      <c r="FB98" s="201" t="s">
        <v>350</v>
      </c>
      <c r="FC98" s="279">
        <v>48.2</v>
      </c>
      <c r="FD98" s="279">
        <v>556.8</v>
      </c>
      <c r="FE98" s="279">
        <v>429.4</v>
      </c>
      <c r="FF98" s="279">
        <v>527.1</v>
      </c>
      <c r="FG98" s="279">
        <v>373.8</v>
      </c>
      <c r="FH98" s="279">
        <v>416.5</v>
      </c>
      <c r="FI98" s="279">
        <v>176.3</v>
      </c>
      <c r="FJ98" s="279">
        <v>572.3</v>
      </c>
      <c r="FK98" s="279">
        <v>768.6</v>
      </c>
      <c r="FL98" s="279">
        <v>328.8</v>
      </c>
      <c r="FM98" s="302"/>
      <c r="FN98" s="6">
        <v>1537.2</v>
      </c>
      <c r="FO98" s="6">
        <v>3645.7</v>
      </c>
      <c r="FP98" s="6">
        <v>2571</v>
      </c>
      <c r="FQ98" s="126">
        <v>3453.5</v>
      </c>
      <c r="FR98" s="84">
        <v>98.3</v>
      </c>
      <c r="FS98" s="84">
        <v>806.4</v>
      </c>
      <c r="FT98" s="84">
        <v>632.5</v>
      </c>
      <c r="FU98" s="84">
        <v>935.7</v>
      </c>
      <c r="FV98" s="84">
        <v>1614</v>
      </c>
      <c r="FW98" s="84">
        <v>1096</v>
      </c>
      <c r="FX98" s="84">
        <v>1323</v>
      </c>
      <c r="FY98" s="84">
        <v>784</v>
      </c>
      <c r="FZ98" s="84">
        <v>464</v>
      </c>
      <c r="GA98" s="84">
        <v>1074.5</v>
      </c>
      <c r="GB98" s="84">
        <v>1529.5</v>
      </c>
      <c r="GC98" s="84">
        <v>849.5</v>
      </c>
      <c r="GE98" s="290">
        <v>2880.1</v>
      </c>
      <c r="GF98" s="290">
        <v>4015</v>
      </c>
      <c r="GG98" s="290">
        <v>1286.8</v>
      </c>
      <c r="GH98" s="290">
        <v>1826.3</v>
      </c>
      <c r="GI98" s="62">
        <v>0</v>
      </c>
      <c r="GJ98" s="62">
        <v>750.2</v>
      </c>
      <c r="GK98" s="62">
        <v>2129.9</v>
      </c>
      <c r="GL98" s="62">
        <v>1265.1</v>
      </c>
      <c r="GM98" s="62">
        <v>1362.1</v>
      </c>
      <c r="GN98" s="62">
        <v>1387.8</v>
      </c>
      <c r="GO98" s="62">
        <v>401.8</v>
      </c>
      <c r="GP98" s="62">
        <v>406.2</v>
      </c>
      <c r="GQ98" s="62">
        <v>478.8</v>
      </c>
      <c r="GR98" s="62">
        <v>1020.6</v>
      </c>
      <c r="GS98" s="62">
        <v>359.7</v>
      </c>
      <c r="GT98" s="62">
        <v>446</v>
      </c>
      <c r="GU98" s="282"/>
      <c r="GV98" s="280">
        <v>447</v>
      </c>
      <c r="GW98" s="280">
        <v>2120</v>
      </c>
      <c r="GX98" s="280">
        <v>551</v>
      </c>
      <c r="GY98" s="280">
        <v>1370</v>
      </c>
      <c r="GZ98" s="62">
        <v>0</v>
      </c>
      <c r="HA98" s="62">
        <v>0</v>
      </c>
      <c r="HB98" s="62">
        <v>447</v>
      </c>
      <c r="HC98" s="62">
        <v>945</v>
      </c>
      <c r="HD98" s="6">
        <v>864</v>
      </c>
      <c r="HE98" s="6">
        <v>311</v>
      </c>
      <c r="HF98" s="6">
        <v>348</v>
      </c>
      <c r="HG98" s="6">
        <v>203</v>
      </c>
      <c r="HH98" s="6">
        <v>0</v>
      </c>
      <c r="HI98" s="6">
        <v>457</v>
      </c>
      <c r="HJ98" s="6">
        <v>562</v>
      </c>
      <c r="HK98" s="6">
        <v>351</v>
      </c>
      <c r="HM98" s="280"/>
      <c r="HN98" s="280">
        <f t="shared" si="3"/>
        <v>2014.2</v>
      </c>
      <c r="HO98" s="280">
        <f t="shared" si="4"/>
        <v>1748</v>
      </c>
      <c r="HP98" s="280">
        <f t="shared" si="5"/>
        <v>1169.5</v>
      </c>
      <c r="HQ98" s="280"/>
      <c r="HR98" s="280"/>
      <c r="HS98" s="280">
        <v>142</v>
      </c>
      <c r="HT98" s="62">
        <v>0</v>
      </c>
      <c r="HU98" s="6">
        <v>1058</v>
      </c>
      <c r="HV98" s="6">
        <v>956.2</v>
      </c>
      <c r="HW98" s="6">
        <v>816</v>
      </c>
      <c r="HX98" s="6">
        <v>446</v>
      </c>
      <c r="HY98" s="6">
        <v>486</v>
      </c>
      <c r="HZ98" s="6">
        <v>471.5</v>
      </c>
      <c r="IA98" s="6">
        <v>347</v>
      </c>
      <c r="IB98" s="6">
        <v>351</v>
      </c>
    </row>
    <row r="99" spans="1:236" s="84" customFormat="1" ht="13.5">
      <c r="A99" s="189" t="s">
        <v>301</v>
      </c>
      <c r="B99" s="175" t="s">
        <v>282</v>
      </c>
      <c r="C99" s="175" t="s">
        <v>282</v>
      </c>
      <c r="D99" s="189" t="s">
        <v>356</v>
      </c>
      <c r="E99" s="175" t="s">
        <v>131</v>
      </c>
      <c r="F99" s="213">
        <v>18751.7</v>
      </c>
      <c r="G99" s="10">
        <v>4733.8</v>
      </c>
      <c r="H99" s="10">
        <v>5902</v>
      </c>
      <c r="I99" s="10">
        <v>3342.3</v>
      </c>
      <c r="J99" s="10">
        <v>4773.6</v>
      </c>
      <c r="K99" s="64">
        <v>1633.7</v>
      </c>
      <c r="L99" s="10">
        <v>1453.1</v>
      </c>
      <c r="M99" s="10">
        <v>1647</v>
      </c>
      <c r="N99" s="10">
        <v>1990</v>
      </c>
      <c r="O99" s="10">
        <v>2033</v>
      </c>
      <c r="P99" s="10">
        <v>1879</v>
      </c>
      <c r="Q99" s="10">
        <v>776.2</v>
      </c>
      <c r="R99" s="10">
        <v>610.1</v>
      </c>
      <c r="S99" s="10">
        <v>1956</v>
      </c>
      <c r="T99" s="10">
        <v>1937.9</v>
      </c>
      <c r="U99" s="10">
        <v>1707.7</v>
      </c>
      <c r="V99" s="10">
        <v>1128</v>
      </c>
      <c r="W99" s="10"/>
      <c r="X99" s="213">
        <v>0</v>
      </c>
      <c r="Y99" s="10">
        <v>0</v>
      </c>
      <c r="Z99" s="10">
        <v>0</v>
      </c>
      <c r="AA99" s="10">
        <v>0</v>
      </c>
      <c r="AB99" s="10">
        <v>0</v>
      </c>
      <c r="AC99" s="203">
        <v>0</v>
      </c>
      <c r="AD99" s="10">
        <v>0</v>
      </c>
      <c r="AE99" s="10">
        <v>0</v>
      </c>
      <c r="AF99" s="10">
        <v>0</v>
      </c>
      <c r="AG99" s="203">
        <v>0</v>
      </c>
      <c r="AH99" s="203">
        <v>0</v>
      </c>
      <c r="AI99" s="10">
        <v>0</v>
      </c>
      <c r="AJ99" s="10">
        <v>0</v>
      </c>
      <c r="AK99" s="10">
        <v>0</v>
      </c>
      <c r="AL99" s="62">
        <v>0</v>
      </c>
      <c r="AM99" s="10">
        <v>0</v>
      </c>
      <c r="AN99" s="10">
        <v>0</v>
      </c>
      <c r="AO99" s="10"/>
      <c r="AP99" s="213">
        <v>0</v>
      </c>
      <c r="AQ99" s="10">
        <v>0</v>
      </c>
      <c r="AR99" s="10">
        <v>0</v>
      </c>
      <c r="AS99" s="10"/>
      <c r="AT99" s="10"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201">
        <v>0</v>
      </c>
      <c r="BD99" s="10">
        <v>0</v>
      </c>
      <c r="BE99" s="201"/>
      <c r="BF99" s="10"/>
      <c r="BG99" s="10"/>
      <c r="BH99" s="256">
        <v>98.9</v>
      </c>
      <c r="BZ99" s="260">
        <v>13159.2</v>
      </c>
      <c r="CD99" s="84">
        <v>7046.9</v>
      </c>
      <c r="CK99" s="84">
        <v>597.3</v>
      </c>
      <c r="CL99" s="84">
        <v>2699.2</v>
      </c>
      <c r="CM99" s="84">
        <v>2838.5</v>
      </c>
      <c r="CN99" s="84">
        <v>2746.2</v>
      </c>
      <c r="CO99" s="84">
        <v>2091.9</v>
      </c>
      <c r="CP99" s="84">
        <v>2186.1</v>
      </c>
      <c r="CS99" s="260">
        <v>23716.9</v>
      </c>
      <c r="CT99" s="84">
        <v>7162.9</v>
      </c>
      <c r="CU99" s="84">
        <v>6835.1</v>
      </c>
      <c r="CV99" s="84">
        <v>4913.5</v>
      </c>
      <c r="CW99" s="84">
        <v>4805.4</v>
      </c>
      <c r="CX99" s="84">
        <v>2574.2</v>
      </c>
      <c r="CY99" s="84">
        <v>2191.4</v>
      </c>
      <c r="CZ99" s="84">
        <v>2397.3</v>
      </c>
      <c r="DA99" s="84">
        <v>2529.1</v>
      </c>
      <c r="DB99" s="84">
        <v>2307.3</v>
      </c>
      <c r="DC99" s="84">
        <v>1998.7</v>
      </c>
      <c r="DD99" s="84">
        <v>2032.4</v>
      </c>
      <c r="DE99" s="84">
        <v>1105.5</v>
      </c>
      <c r="DF99" s="84">
        <v>1775.6</v>
      </c>
      <c r="DG99" s="84">
        <v>1340</v>
      </c>
      <c r="DH99" s="84">
        <v>1813.4</v>
      </c>
      <c r="DI99" s="84">
        <v>1652</v>
      </c>
      <c r="DJ99" s="84">
        <v>23716.9</v>
      </c>
      <c r="DL99" s="260">
        <v>37689.1</v>
      </c>
      <c r="DM99" s="84">
        <v>8661.6</v>
      </c>
      <c r="DN99" s="84">
        <v>8881.2</v>
      </c>
      <c r="DO99" s="84">
        <v>11029.1</v>
      </c>
      <c r="DP99" s="84">
        <v>9117.2</v>
      </c>
      <c r="DQ99" s="84">
        <v>2852.2</v>
      </c>
      <c r="DR99" s="84">
        <v>2548.9</v>
      </c>
      <c r="DS99" s="84">
        <v>3260.5</v>
      </c>
      <c r="DT99" s="84">
        <v>3022.3</v>
      </c>
      <c r="DU99" s="84">
        <v>2904.6</v>
      </c>
      <c r="DV99" s="84">
        <v>2954.3</v>
      </c>
      <c r="DW99" s="84">
        <v>3489.1</v>
      </c>
      <c r="DX99" s="84">
        <v>3808.2</v>
      </c>
      <c r="DY99" s="84">
        <v>3731.8</v>
      </c>
      <c r="DZ99" s="84">
        <v>3839.9</v>
      </c>
      <c r="EA99" s="84">
        <v>3269.8</v>
      </c>
      <c r="EB99" s="62">
        <v>2007.5</v>
      </c>
      <c r="EC99" s="62"/>
      <c r="ED99" s="260">
        <v>14883.2</v>
      </c>
      <c r="EE99" s="84">
        <v>4916.7</v>
      </c>
      <c r="EF99" s="84">
        <v>4044</v>
      </c>
      <c r="EG99" s="62">
        <v>1337.7</v>
      </c>
      <c r="EH99" s="62">
        <v>4584.8</v>
      </c>
      <c r="EI99" s="84">
        <v>1412.2</v>
      </c>
      <c r="EJ99" s="84">
        <v>1563.6</v>
      </c>
      <c r="EK99" s="84">
        <v>1940.9</v>
      </c>
      <c r="EL99" s="84">
        <v>1879.5</v>
      </c>
      <c r="EM99" s="84">
        <v>367.4</v>
      </c>
      <c r="EN99" s="62">
        <v>1797.1</v>
      </c>
      <c r="EO99" s="201" t="s">
        <v>350</v>
      </c>
      <c r="EP99" s="201" t="s">
        <v>350</v>
      </c>
      <c r="EQ99" s="62">
        <v>1337.7</v>
      </c>
      <c r="ER99" s="84">
        <v>1426.4</v>
      </c>
      <c r="ES99" s="84">
        <v>1567.7</v>
      </c>
      <c r="ET99" s="84">
        <v>1590.7</v>
      </c>
      <c r="EV99" s="302"/>
      <c r="EW99" s="62">
        <v>2697.6</v>
      </c>
      <c r="EX99" s="84">
        <v>4708.7</v>
      </c>
      <c r="EY99" s="84">
        <v>5107.5</v>
      </c>
      <c r="EZ99" s="84">
        <v>5365.2</v>
      </c>
      <c r="FA99" s="6">
        <v>760.1</v>
      </c>
      <c r="FB99" s="6">
        <v>719.2</v>
      </c>
      <c r="FC99" s="6">
        <v>1218.3</v>
      </c>
      <c r="FD99" s="6">
        <v>1399.4</v>
      </c>
      <c r="FE99" s="6">
        <v>1504.4</v>
      </c>
      <c r="FF99" s="6">
        <v>1804.9</v>
      </c>
      <c r="FG99" s="6">
        <v>1911.2</v>
      </c>
      <c r="FH99" s="6">
        <v>2159.9</v>
      </c>
      <c r="FI99" s="6">
        <v>1036.4</v>
      </c>
      <c r="FJ99" s="6">
        <v>1888.3</v>
      </c>
      <c r="FK99" s="6">
        <v>1855.4</v>
      </c>
      <c r="FL99" s="6">
        <v>1621.5</v>
      </c>
      <c r="FM99" s="302"/>
      <c r="FN99" s="6">
        <v>4721.3</v>
      </c>
      <c r="FO99" s="6">
        <v>6732.4</v>
      </c>
      <c r="FP99" s="6">
        <v>8115.5</v>
      </c>
      <c r="FQ99" s="126">
        <v>7168.4</v>
      </c>
      <c r="FR99" s="84">
        <v>1665.1</v>
      </c>
      <c r="FS99" s="84">
        <v>1462.3</v>
      </c>
      <c r="FT99" s="84">
        <v>1593.9</v>
      </c>
      <c r="FU99" s="84">
        <v>2028.2</v>
      </c>
      <c r="FV99" s="84">
        <v>2326.9</v>
      </c>
      <c r="FW99" s="84">
        <v>2377.3</v>
      </c>
      <c r="FX99" s="84">
        <v>2738.2</v>
      </c>
      <c r="FY99" s="84">
        <v>2765.9</v>
      </c>
      <c r="FZ99" s="84">
        <v>2611.4</v>
      </c>
      <c r="GA99" s="84">
        <v>2589.3</v>
      </c>
      <c r="GB99" s="84">
        <v>2597.3</v>
      </c>
      <c r="GC99" s="84">
        <v>1981.8</v>
      </c>
      <c r="GE99" s="290">
        <v>4673.7</v>
      </c>
      <c r="GF99" s="290">
        <v>6695.9</v>
      </c>
      <c r="GG99" s="290">
        <v>7780.6</v>
      </c>
      <c r="GH99" s="290">
        <v>7988.8</v>
      </c>
      <c r="GI99" s="62">
        <v>2244</v>
      </c>
      <c r="GJ99" s="62">
        <v>172</v>
      </c>
      <c r="GK99" s="62">
        <v>2257.7</v>
      </c>
      <c r="GL99" s="62">
        <v>1971.8</v>
      </c>
      <c r="GM99" s="62">
        <v>2483.6</v>
      </c>
      <c r="GN99" s="62">
        <v>2240.5</v>
      </c>
      <c r="GO99" s="62">
        <v>2715.5</v>
      </c>
      <c r="GP99" s="62">
        <v>2430</v>
      </c>
      <c r="GQ99" s="62">
        <v>2635.1</v>
      </c>
      <c r="GR99" s="62">
        <v>2780.8</v>
      </c>
      <c r="GS99" s="62">
        <v>2680.6</v>
      </c>
      <c r="GT99" s="62">
        <v>2527.4</v>
      </c>
      <c r="GU99" s="282"/>
      <c r="GV99" s="280">
        <v>5875.5</v>
      </c>
      <c r="GW99" s="280">
        <v>7115.4</v>
      </c>
      <c r="GX99" s="280">
        <v>7886.3</v>
      </c>
      <c r="GY99" s="280">
        <v>7722.8</v>
      </c>
      <c r="GZ99" s="62">
        <v>1964.8</v>
      </c>
      <c r="HA99" s="62">
        <v>2001.3</v>
      </c>
      <c r="HB99" s="62">
        <v>1909.4</v>
      </c>
      <c r="HC99" s="6">
        <v>2376.4</v>
      </c>
      <c r="HD99" s="6">
        <v>2466.1</v>
      </c>
      <c r="HE99" s="6">
        <v>2272.9</v>
      </c>
      <c r="HF99" s="6">
        <v>2580.3</v>
      </c>
      <c r="HG99" s="6">
        <v>2628.6</v>
      </c>
      <c r="HH99" s="6">
        <v>2677.4</v>
      </c>
      <c r="HI99" s="6">
        <v>2729.3</v>
      </c>
      <c r="HJ99" s="6">
        <v>2572.6</v>
      </c>
      <c r="HK99" s="6">
        <v>2420.9</v>
      </c>
      <c r="HM99" s="280">
        <v>7156</v>
      </c>
      <c r="HN99" s="280">
        <f t="shared" si="3"/>
        <v>4663.9</v>
      </c>
      <c r="HO99" s="280">
        <f t="shared" si="4"/>
        <v>7715.4</v>
      </c>
      <c r="HP99" s="280">
        <f t="shared" si="5"/>
        <v>5263.1</v>
      </c>
      <c r="HQ99" s="280">
        <v>2421.9</v>
      </c>
      <c r="HR99" s="280">
        <v>2184.2</v>
      </c>
      <c r="HS99" s="280">
        <v>2549.9</v>
      </c>
      <c r="HT99" s="6">
        <v>1427.4</v>
      </c>
      <c r="HU99" s="6">
        <v>1474.8</v>
      </c>
      <c r="HV99" s="6">
        <v>1761.7</v>
      </c>
      <c r="HW99" s="6">
        <v>2548.2</v>
      </c>
      <c r="HX99" s="6">
        <v>2762</v>
      </c>
      <c r="HY99" s="6">
        <v>2405.2</v>
      </c>
      <c r="HZ99" s="6">
        <v>2714.6</v>
      </c>
      <c r="IA99" s="6">
        <v>2548.5</v>
      </c>
      <c r="IB99" s="6"/>
    </row>
    <row r="100" spans="1:236" s="84" customFormat="1" ht="12">
      <c r="A100" s="189"/>
      <c r="B100" s="177"/>
      <c r="C100" s="177"/>
      <c r="D100" s="189"/>
      <c r="E100" s="177"/>
      <c r="F100" s="213"/>
      <c r="G100" s="10"/>
      <c r="H100" s="10"/>
      <c r="I100" s="10"/>
      <c r="J100" s="10"/>
      <c r="K100" s="6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13"/>
      <c r="Y100" s="10"/>
      <c r="Z100" s="10"/>
      <c r="AA100" s="10"/>
      <c r="AB100" s="10"/>
      <c r="AC100" s="203"/>
      <c r="AD100" s="10"/>
      <c r="AE100" s="10"/>
      <c r="AF100" s="10"/>
      <c r="AG100" s="203"/>
      <c r="AH100" s="203"/>
      <c r="AI100" s="10"/>
      <c r="AJ100" s="10"/>
      <c r="AK100" s="10"/>
      <c r="AL100" s="62"/>
      <c r="AM100" s="10"/>
      <c r="AN100" s="10"/>
      <c r="AO100" s="10"/>
      <c r="AP100" s="213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201"/>
      <c r="BD100" s="10"/>
      <c r="BE100" s="201"/>
      <c r="BF100" s="10"/>
      <c r="BG100" s="10"/>
      <c r="BH100" s="256"/>
      <c r="BZ100" s="260"/>
      <c r="CC100" s="84">
        <v>6157.8</v>
      </c>
      <c r="CD100" s="84">
        <v>0</v>
      </c>
      <c r="CS100" s="260"/>
      <c r="DL100" s="260"/>
      <c r="ED100" s="260"/>
      <c r="EH100" s="62"/>
      <c r="EP100" s="62"/>
      <c r="EQ100" s="62"/>
      <c r="EV100" s="302"/>
      <c r="EW100" s="62"/>
      <c r="FA100" s="62"/>
      <c r="FM100" s="302"/>
      <c r="FN100" s="6"/>
      <c r="FO100" s="6"/>
      <c r="FP100" s="6"/>
      <c r="FQ100" s="126"/>
      <c r="GE100" s="289"/>
      <c r="GF100" s="289"/>
      <c r="GG100" s="289"/>
      <c r="GH100" s="289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28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M100" s="280"/>
      <c r="HN100" s="280"/>
      <c r="HO100" s="280"/>
      <c r="HP100" s="280"/>
      <c r="HQ100" s="280"/>
      <c r="HR100" s="280"/>
      <c r="HS100" s="280"/>
      <c r="HT100" s="62"/>
      <c r="HU100" s="62"/>
      <c r="HV100" s="62"/>
      <c r="HW100" s="62"/>
      <c r="HX100" s="62"/>
      <c r="HY100" s="62"/>
      <c r="HZ100" s="62"/>
      <c r="IA100" s="62"/>
      <c r="IB100" s="62"/>
    </row>
    <row r="101" spans="1:236" s="84" customFormat="1" ht="24">
      <c r="A101" s="231" t="s">
        <v>302</v>
      </c>
      <c r="B101" s="185"/>
      <c r="C101" s="185"/>
      <c r="D101" s="196" t="s">
        <v>187</v>
      </c>
      <c r="E101" s="185"/>
      <c r="F101" s="2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13"/>
      <c r="Y101" s="10"/>
      <c r="Z101" s="10"/>
      <c r="AA101" s="10"/>
      <c r="AB101" s="10"/>
      <c r="AC101" s="203"/>
      <c r="AD101" s="10"/>
      <c r="AE101" s="10"/>
      <c r="AF101" s="10"/>
      <c r="AG101" s="203"/>
      <c r="AH101" s="203"/>
      <c r="AI101" s="10"/>
      <c r="AJ101" s="10"/>
      <c r="AK101" s="10"/>
      <c r="AL101" s="62"/>
      <c r="AM101" s="10"/>
      <c r="AN101" s="10"/>
      <c r="AO101" s="10"/>
      <c r="AP101" s="213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201"/>
      <c r="BD101" s="10"/>
      <c r="BE101" s="201"/>
      <c r="BF101" s="10"/>
      <c r="BG101" s="10"/>
      <c r="BH101" s="256"/>
      <c r="BZ101" s="260"/>
      <c r="CS101" s="260"/>
      <c r="DL101" s="260"/>
      <c r="ED101" s="260"/>
      <c r="EH101" s="62"/>
      <c r="EP101" s="62"/>
      <c r="EQ101" s="62"/>
      <c r="EV101" s="302"/>
      <c r="EW101" s="62"/>
      <c r="FA101" s="62"/>
      <c r="FM101" s="302"/>
      <c r="FN101" s="6"/>
      <c r="FO101" s="6"/>
      <c r="FP101" s="6"/>
      <c r="FQ101" s="126"/>
      <c r="GE101" s="289"/>
      <c r="GF101" s="289"/>
      <c r="GG101" s="289"/>
      <c r="GH101" s="289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28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M101" s="280"/>
      <c r="HN101" s="280"/>
      <c r="HO101" s="280"/>
      <c r="HP101" s="280"/>
      <c r="HQ101" s="280"/>
      <c r="HR101" s="280"/>
      <c r="HS101" s="280"/>
      <c r="HT101" s="62"/>
      <c r="HU101" s="62"/>
      <c r="HV101" s="62"/>
      <c r="HW101" s="62"/>
      <c r="HX101" s="62"/>
      <c r="HY101" s="62"/>
      <c r="HZ101" s="62"/>
      <c r="IA101" s="62"/>
      <c r="IB101" s="62"/>
    </row>
    <row r="102" spans="1:236" s="126" customFormat="1" ht="18" customHeight="1">
      <c r="A102" s="193" t="s">
        <v>303</v>
      </c>
      <c r="B102" s="198" t="s">
        <v>219</v>
      </c>
      <c r="C102" s="198" t="s">
        <v>219</v>
      </c>
      <c r="D102" s="193" t="s">
        <v>365</v>
      </c>
      <c r="E102" s="198" t="s">
        <v>31</v>
      </c>
      <c r="F102" s="225">
        <v>11669</v>
      </c>
      <c r="G102" s="203">
        <v>2215.6</v>
      </c>
      <c r="H102" s="203">
        <v>2382.1</v>
      </c>
      <c r="I102" s="203">
        <v>3547</v>
      </c>
      <c r="J102" s="203">
        <v>3524.3</v>
      </c>
      <c r="K102" s="61">
        <v>772.9</v>
      </c>
      <c r="L102" s="203">
        <v>604.3</v>
      </c>
      <c r="M102" s="203">
        <v>838.4</v>
      </c>
      <c r="N102" s="203">
        <v>912</v>
      </c>
      <c r="O102" s="203">
        <v>732.7</v>
      </c>
      <c r="P102" s="203">
        <v>737.4</v>
      </c>
      <c r="Q102" s="203">
        <v>1442.3</v>
      </c>
      <c r="R102" s="203">
        <v>1152.9</v>
      </c>
      <c r="S102" s="203">
        <v>951.8</v>
      </c>
      <c r="T102" s="203">
        <v>850.7</v>
      </c>
      <c r="U102" s="203">
        <v>1502.9</v>
      </c>
      <c r="V102" s="203">
        <v>1170.7</v>
      </c>
      <c r="W102" s="203"/>
      <c r="X102" s="225">
        <v>14804.6</v>
      </c>
      <c r="Y102" s="203">
        <v>2095.3</v>
      </c>
      <c r="Z102" s="203">
        <v>2539.2</v>
      </c>
      <c r="AA102" s="203">
        <v>4366</v>
      </c>
      <c r="AB102" s="203">
        <v>5804.1</v>
      </c>
      <c r="AC102" s="203">
        <v>341</v>
      </c>
      <c r="AD102" s="203">
        <v>534.6</v>
      </c>
      <c r="AE102" s="203">
        <v>1219.7</v>
      </c>
      <c r="AF102" s="203">
        <v>817.6</v>
      </c>
      <c r="AG102" s="203">
        <v>607.6</v>
      </c>
      <c r="AH102" s="203">
        <v>1114</v>
      </c>
      <c r="AI102" s="203">
        <v>1255.2</v>
      </c>
      <c r="AJ102" s="203">
        <v>1432.2</v>
      </c>
      <c r="AK102" s="203">
        <v>1678.6</v>
      </c>
      <c r="AL102" s="74">
        <v>1695.4</v>
      </c>
      <c r="AM102" s="203">
        <v>1301.5</v>
      </c>
      <c r="AN102" s="203">
        <v>2807.2</v>
      </c>
      <c r="AO102" s="203"/>
      <c r="AP102" s="225">
        <v>13406.1</v>
      </c>
      <c r="AQ102" s="203">
        <v>1842.3</v>
      </c>
      <c r="AR102" s="203">
        <v>2663.3</v>
      </c>
      <c r="AS102" s="10">
        <v>5134.1</v>
      </c>
      <c r="AT102" s="10">
        <v>3766.4</v>
      </c>
      <c r="AU102" s="203">
        <v>505.3</v>
      </c>
      <c r="AV102" s="203">
        <v>589.8</v>
      </c>
      <c r="AW102" s="203">
        <v>747.2</v>
      </c>
      <c r="AX102" s="203">
        <v>1009.7</v>
      </c>
      <c r="AY102" s="203">
        <v>814.2</v>
      </c>
      <c r="AZ102" s="203">
        <v>839.4</v>
      </c>
      <c r="BA102" s="203">
        <v>972.5</v>
      </c>
      <c r="BB102" s="203">
        <v>2718.9</v>
      </c>
      <c r="BC102" s="202">
        <v>1442.7</v>
      </c>
      <c r="BD102" s="203">
        <v>1173.2</v>
      </c>
      <c r="BE102" s="202">
        <v>1255.8</v>
      </c>
      <c r="BF102" s="203">
        <v>1337.4</v>
      </c>
      <c r="BG102" s="203"/>
      <c r="BH102" s="256">
        <v>14731.8</v>
      </c>
      <c r="BI102" s="126">
        <v>3153.3</v>
      </c>
      <c r="BJ102" s="84">
        <v>2858.5</v>
      </c>
      <c r="BK102" s="126">
        <v>3954.8</v>
      </c>
      <c r="BL102" s="126">
        <v>4765.2</v>
      </c>
      <c r="BM102" s="126">
        <v>465.1</v>
      </c>
      <c r="BN102" s="126">
        <v>379.2</v>
      </c>
      <c r="BO102" s="126">
        <v>2309</v>
      </c>
      <c r="BP102" s="84">
        <v>832.5</v>
      </c>
      <c r="BQ102" s="84">
        <v>1044.9</v>
      </c>
      <c r="BR102" s="84">
        <v>981.1</v>
      </c>
      <c r="BS102" s="84">
        <v>1417.3</v>
      </c>
      <c r="BT102" s="126">
        <v>1188.1</v>
      </c>
      <c r="BU102" s="84">
        <v>1349.4</v>
      </c>
      <c r="BV102" s="84">
        <v>1364.9</v>
      </c>
      <c r="BW102" s="84">
        <v>1733.4</v>
      </c>
      <c r="BX102" s="84">
        <v>1666.9</v>
      </c>
      <c r="BY102" s="84"/>
      <c r="BZ102" s="260">
        <v>20439.2</v>
      </c>
      <c r="CA102" s="84">
        <v>5886.1</v>
      </c>
      <c r="CB102" s="84">
        <v>5563.8</v>
      </c>
      <c r="CC102" s="84">
        <v>4766</v>
      </c>
      <c r="CD102" s="84">
        <v>4315</v>
      </c>
      <c r="CE102" s="84">
        <v>364.8</v>
      </c>
      <c r="CF102" s="84">
        <v>2296.1</v>
      </c>
      <c r="CG102" s="126">
        <v>3202.4</v>
      </c>
      <c r="CH102" s="126">
        <v>1570.3</v>
      </c>
      <c r="CI102" s="126">
        <v>2389.5</v>
      </c>
      <c r="CJ102" s="126">
        <v>1581.2</v>
      </c>
      <c r="CK102" s="126">
        <v>1912.5</v>
      </c>
      <c r="CL102" s="126">
        <v>1512.9</v>
      </c>
      <c r="CM102" s="126">
        <v>1317.8</v>
      </c>
      <c r="CN102" s="126">
        <v>1493.5</v>
      </c>
      <c r="CO102" s="126">
        <v>1556.2</v>
      </c>
      <c r="CP102" s="84">
        <v>1242</v>
      </c>
      <c r="CQ102" s="84"/>
      <c r="CR102" s="84"/>
      <c r="CS102" s="260">
        <v>18391.8</v>
      </c>
      <c r="CT102" s="84">
        <v>2946.8</v>
      </c>
      <c r="CU102" s="84">
        <v>4360.5</v>
      </c>
      <c r="CV102" s="84">
        <v>6273.7</v>
      </c>
      <c r="CW102" s="84">
        <v>4810.8</v>
      </c>
      <c r="CX102" s="126">
        <v>570.3</v>
      </c>
      <c r="CY102" s="126">
        <v>1623</v>
      </c>
      <c r="CZ102" s="126">
        <v>753.5</v>
      </c>
      <c r="DA102" s="84">
        <v>1371.5</v>
      </c>
      <c r="DB102" s="84">
        <v>1390</v>
      </c>
      <c r="DC102" s="84">
        <v>1599</v>
      </c>
      <c r="DD102" s="84">
        <v>2918.9</v>
      </c>
      <c r="DE102" s="84">
        <v>1540.7</v>
      </c>
      <c r="DF102" s="126">
        <v>1814.1</v>
      </c>
      <c r="DG102" s="84">
        <v>1849.7</v>
      </c>
      <c r="DH102" s="84">
        <v>1539.5</v>
      </c>
      <c r="DI102" s="84">
        <v>1421.6</v>
      </c>
      <c r="DJ102" s="84">
        <v>18391.8</v>
      </c>
      <c r="DK102" s="84"/>
      <c r="DL102" s="260">
        <v>21715.7</v>
      </c>
      <c r="DM102" s="84">
        <v>3018</v>
      </c>
      <c r="DN102" s="84">
        <v>3948.9</v>
      </c>
      <c r="DO102" s="84">
        <v>8437.7</v>
      </c>
      <c r="DP102" s="84">
        <v>6311.1</v>
      </c>
      <c r="DQ102" s="126">
        <v>573.4</v>
      </c>
      <c r="DR102" s="126">
        <v>594</v>
      </c>
      <c r="DS102" s="126">
        <v>1850.6</v>
      </c>
      <c r="DT102" s="84">
        <v>946.2</v>
      </c>
      <c r="DU102" s="84">
        <v>1526.3</v>
      </c>
      <c r="DV102" s="84">
        <v>1476.4</v>
      </c>
      <c r="DW102" s="84">
        <v>3624.4</v>
      </c>
      <c r="DX102" s="84">
        <v>1774.7</v>
      </c>
      <c r="DY102" s="84">
        <v>3038.6</v>
      </c>
      <c r="DZ102" s="126">
        <v>2064.3</v>
      </c>
      <c r="EA102" s="126">
        <v>2983.2</v>
      </c>
      <c r="EB102" s="62">
        <v>1263.6</v>
      </c>
      <c r="EC102" s="62"/>
      <c r="ED102" s="260">
        <v>7802.3</v>
      </c>
      <c r="EE102" s="84">
        <v>1800.2</v>
      </c>
      <c r="EF102" s="84">
        <v>2175.1</v>
      </c>
      <c r="EG102" s="84">
        <v>1973.8</v>
      </c>
      <c r="EH102" s="62">
        <v>1853.2</v>
      </c>
      <c r="EI102" s="126">
        <v>563.3</v>
      </c>
      <c r="EJ102" s="126">
        <v>582.6</v>
      </c>
      <c r="EK102" s="126">
        <v>654.3</v>
      </c>
      <c r="EL102" s="84">
        <v>675.4</v>
      </c>
      <c r="EM102" s="84">
        <v>508.4</v>
      </c>
      <c r="EN102" s="84">
        <v>991.3</v>
      </c>
      <c r="EO102" s="84">
        <v>914.1</v>
      </c>
      <c r="EP102" s="62">
        <v>604.8</v>
      </c>
      <c r="EQ102" s="62">
        <v>454.9</v>
      </c>
      <c r="ER102" s="126">
        <v>476.5</v>
      </c>
      <c r="ES102" s="126">
        <v>612.8</v>
      </c>
      <c r="ET102" s="84">
        <v>763.9</v>
      </c>
      <c r="EU102" s="84"/>
      <c r="EV102" s="302">
        <v>6091.8</v>
      </c>
      <c r="EW102" s="62">
        <v>2076.8</v>
      </c>
      <c r="EX102" s="84">
        <v>4983.3</v>
      </c>
      <c r="EY102" s="84">
        <v>6784.2</v>
      </c>
      <c r="EZ102" s="84">
        <v>9269.3</v>
      </c>
      <c r="FA102" s="6">
        <v>397.7</v>
      </c>
      <c r="FB102" s="6">
        <v>703.5</v>
      </c>
      <c r="FC102" s="6">
        <v>975.6</v>
      </c>
      <c r="FD102" s="6">
        <v>1070.5</v>
      </c>
      <c r="FE102" s="6">
        <v>1535.2</v>
      </c>
      <c r="FF102" s="6">
        <v>2377.6</v>
      </c>
      <c r="FG102" s="6">
        <v>2079.3</v>
      </c>
      <c r="FH102" s="6">
        <v>2603.5</v>
      </c>
      <c r="FI102" s="6">
        <v>2101.4</v>
      </c>
      <c r="FJ102" s="6">
        <v>3121.2</v>
      </c>
      <c r="FK102" s="6">
        <v>2493</v>
      </c>
      <c r="FL102" s="6">
        <v>3655.1</v>
      </c>
      <c r="FM102" s="302"/>
      <c r="FN102" s="6">
        <v>2783.3</v>
      </c>
      <c r="FO102" s="6">
        <v>5363.4</v>
      </c>
      <c r="FP102" s="6">
        <v>5341.2</v>
      </c>
      <c r="FQ102" s="126">
        <v>10216.1</v>
      </c>
      <c r="FR102" s="126">
        <v>1025.4</v>
      </c>
      <c r="FS102" s="126">
        <v>401.4</v>
      </c>
      <c r="FT102" s="126">
        <v>1356.5</v>
      </c>
      <c r="FU102" s="126">
        <v>1187.8</v>
      </c>
      <c r="FV102" s="126">
        <v>2523.6</v>
      </c>
      <c r="FW102" s="126">
        <v>1652</v>
      </c>
      <c r="FX102" s="126">
        <v>1981.9</v>
      </c>
      <c r="FY102" s="126">
        <v>1846.8</v>
      </c>
      <c r="FZ102" s="126">
        <v>1512.5</v>
      </c>
      <c r="GA102" s="126">
        <v>5151.6</v>
      </c>
      <c r="GB102" s="126">
        <v>2215.9</v>
      </c>
      <c r="GC102" s="126">
        <v>2848.6</v>
      </c>
      <c r="GE102" s="290">
        <v>2283.7</v>
      </c>
      <c r="GF102" s="290">
        <v>4452</v>
      </c>
      <c r="GG102" s="290">
        <v>6693.2</v>
      </c>
      <c r="GH102" s="290">
        <v>5288.3</v>
      </c>
      <c r="GI102" s="74">
        <v>1008.2</v>
      </c>
      <c r="GJ102" s="74">
        <v>691</v>
      </c>
      <c r="GK102" s="74">
        <v>584.5</v>
      </c>
      <c r="GL102" s="74">
        <v>1226.8</v>
      </c>
      <c r="GM102" s="74">
        <v>1520.3</v>
      </c>
      <c r="GN102" s="74">
        <v>1704.9</v>
      </c>
      <c r="GO102" s="74">
        <v>1676.5</v>
      </c>
      <c r="GP102" s="74">
        <v>1967.6</v>
      </c>
      <c r="GQ102" s="74">
        <v>3049.1</v>
      </c>
      <c r="GR102" s="74">
        <v>2207.5</v>
      </c>
      <c r="GS102" s="74">
        <v>1628.2</v>
      </c>
      <c r="GT102" s="74">
        <v>1452.6</v>
      </c>
      <c r="GU102" s="282"/>
      <c r="GV102" s="280">
        <v>2689.1</v>
      </c>
      <c r="GW102" s="280">
        <v>4135.1</v>
      </c>
      <c r="GX102" s="280">
        <v>4964.5</v>
      </c>
      <c r="GY102" s="280">
        <v>4405.2</v>
      </c>
      <c r="GZ102" s="74">
        <v>1400.4</v>
      </c>
      <c r="HA102" s="74">
        <v>518.1</v>
      </c>
      <c r="HB102" s="74">
        <v>770.6</v>
      </c>
      <c r="HC102" s="6">
        <v>1223.4</v>
      </c>
      <c r="HD102" s="6">
        <v>1373</v>
      </c>
      <c r="HE102" s="6">
        <v>1538.7</v>
      </c>
      <c r="HF102" s="6">
        <v>1710.7</v>
      </c>
      <c r="HG102" s="6">
        <v>1684</v>
      </c>
      <c r="HH102" s="6">
        <v>1569.8</v>
      </c>
      <c r="HI102" s="6">
        <v>1807.4</v>
      </c>
      <c r="HJ102" s="6">
        <v>1254.5</v>
      </c>
      <c r="HK102" s="6">
        <v>1343.3</v>
      </c>
      <c r="HM102" s="280">
        <v>3118.4</v>
      </c>
      <c r="HN102" s="280">
        <f t="shared" si="3"/>
        <v>1380.5</v>
      </c>
      <c r="HO102" s="280">
        <f t="shared" si="4"/>
        <v>2920.2</v>
      </c>
      <c r="HP102" s="280">
        <f t="shared" si="5"/>
        <v>2820</v>
      </c>
      <c r="HQ102" s="280">
        <v>1001.1</v>
      </c>
      <c r="HR102" s="280">
        <v>1095.4</v>
      </c>
      <c r="HS102" s="280">
        <v>1038.5</v>
      </c>
      <c r="HT102" s="6">
        <v>46.7</v>
      </c>
      <c r="HU102" s="6">
        <v>570.2</v>
      </c>
      <c r="HV102" s="6">
        <v>763.6</v>
      </c>
      <c r="HW102" s="6">
        <v>861.6</v>
      </c>
      <c r="HX102" s="6">
        <v>920.7</v>
      </c>
      <c r="HY102" s="6">
        <v>1137.9</v>
      </c>
      <c r="HZ102" s="6">
        <v>1126</v>
      </c>
      <c r="IA102" s="6">
        <v>817.3</v>
      </c>
      <c r="IB102" s="6">
        <v>876.7</v>
      </c>
    </row>
    <row r="103" spans="1:236" s="84" customFormat="1" ht="24">
      <c r="A103" s="194" t="s">
        <v>304</v>
      </c>
      <c r="B103" s="184" t="s">
        <v>305</v>
      </c>
      <c r="C103" s="184" t="s">
        <v>305</v>
      </c>
      <c r="D103" s="194" t="s">
        <v>366</v>
      </c>
      <c r="E103" s="184" t="s">
        <v>110</v>
      </c>
      <c r="F103" s="213">
        <v>6389.5</v>
      </c>
      <c r="G103" s="10">
        <v>1143.7</v>
      </c>
      <c r="H103" s="10">
        <v>1983.4</v>
      </c>
      <c r="I103" s="10">
        <v>1999.2</v>
      </c>
      <c r="J103" s="10">
        <v>1263.2</v>
      </c>
      <c r="K103" s="64">
        <v>378.2</v>
      </c>
      <c r="L103" s="10">
        <v>384</v>
      </c>
      <c r="M103" s="10">
        <v>381.5</v>
      </c>
      <c r="N103" s="10">
        <v>657.5</v>
      </c>
      <c r="O103" s="10">
        <v>664.6</v>
      </c>
      <c r="P103" s="10">
        <v>661.3</v>
      </c>
      <c r="Q103" s="10">
        <v>711.2</v>
      </c>
      <c r="R103" s="10">
        <v>713.9</v>
      </c>
      <c r="S103" s="10">
        <v>574.1</v>
      </c>
      <c r="T103" s="10">
        <v>478.6</v>
      </c>
      <c r="U103" s="10">
        <v>378.4</v>
      </c>
      <c r="V103" s="10">
        <v>406.2</v>
      </c>
      <c r="W103" s="10"/>
      <c r="X103" s="213">
        <v>5220</v>
      </c>
      <c r="Y103" s="10">
        <v>846.1</v>
      </c>
      <c r="Z103" s="10">
        <v>1427.1</v>
      </c>
      <c r="AA103" s="10">
        <v>1092.8</v>
      </c>
      <c r="AB103" s="10">
        <v>1854</v>
      </c>
      <c r="AC103" s="203">
        <v>272.6</v>
      </c>
      <c r="AD103" s="10">
        <v>275.6</v>
      </c>
      <c r="AE103" s="10">
        <v>297.9</v>
      </c>
      <c r="AF103" s="10">
        <v>277.8</v>
      </c>
      <c r="AG103" s="203">
        <v>727.7</v>
      </c>
      <c r="AH103" s="203">
        <v>421.6</v>
      </c>
      <c r="AI103" s="10">
        <v>317.3</v>
      </c>
      <c r="AJ103" s="10">
        <v>378.1</v>
      </c>
      <c r="AK103" s="10">
        <v>397.4</v>
      </c>
      <c r="AL103" s="62">
        <v>1184.7</v>
      </c>
      <c r="AM103" s="10">
        <v>322</v>
      </c>
      <c r="AN103" s="10">
        <v>347.3</v>
      </c>
      <c r="AO103" s="10"/>
      <c r="AP103" s="213">
        <v>2775.1</v>
      </c>
      <c r="AQ103" s="10">
        <v>357.9</v>
      </c>
      <c r="AR103" s="10">
        <v>426</v>
      </c>
      <c r="AS103" s="10">
        <v>567.2</v>
      </c>
      <c r="AT103" s="10">
        <v>1424</v>
      </c>
      <c r="AU103" s="10">
        <v>137.4</v>
      </c>
      <c r="AV103" s="10">
        <v>98.1</v>
      </c>
      <c r="AW103" s="10">
        <v>122.4</v>
      </c>
      <c r="AX103" s="10">
        <v>130</v>
      </c>
      <c r="AY103" s="10">
        <v>99.6</v>
      </c>
      <c r="AZ103" s="10">
        <v>196.4</v>
      </c>
      <c r="BA103" s="10">
        <v>115.4</v>
      </c>
      <c r="BB103" s="10">
        <v>214.4</v>
      </c>
      <c r="BC103" s="201">
        <v>237.4</v>
      </c>
      <c r="BD103" s="10">
        <v>244.3</v>
      </c>
      <c r="BE103" s="201">
        <v>536.1</v>
      </c>
      <c r="BF103" s="10">
        <v>643.6</v>
      </c>
      <c r="BG103" s="10"/>
      <c r="BH103" s="256">
        <v>2776.8</v>
      </c>
      <c r="BI103" s="84">
        <v>354.8</v>
      </c>
      <c r="BJ103" s="84">
        <v>440.7</v>
      </c>
      <c r="BK103" s="84">
        <v>581.8</v>
      </c>
      <c r="BL103" s="84">
        <v>1399.5</v>
      </c>
      <c r="BM103" s="84">
        <v>118</v>
      </c>
      <c r="BN103" s="84">
        <v>120</v>
      </c>
      <c r="BO103" s="84">
        <v>116.8</v>
      </c>
      <c r="BP103" s="84">
        <v>128.3</v>
      </c>
      <c r="BQ103" s="84">
        <v>151.5</v>
      </c>
      <c r="BR103" s="84">
        <v>160.9</v>
      </c>
      <c r="BS103" s="84">
        <v>148.8</v>
      </c>
      <c r="BT103" s="84">
        <v>185</v>
      </c>
      <c r="BU103" s="84">
        <v>248</v>
      </c>
      <c r="BV103" s="84">
        <v>450.2</v>
      </c>
      <c r="BW103" s="84">
        <v>669</v>
      </c>
      <c r="BX103" s="84">
        <v>280.3</v>
      </c>
      <c r="BZ103" s="260">
        <v>2625.9</v>
      </c>
      <c r="CA103" s="84">
        <v>611.1</v>
      </c>
      <c r="CB103" s="84">
        <v>1697</v>
      </c>
      <c r="CC103" s="84">
        <v>452.4</v>
      </c>
      <c r="CD103" s="84">
        <v>769.9</v>
      </c>
      <c r="CE103" s="84">
        <v>238.1</v>
      </c>
      <c r="CF103" s="84">
        <v>126.6</v>
      </c>
      <c r="CG103" s="84">
        <v>20.2</v>
      </c>
      <c r="CH103" s="84">
        <v>4.6</v>
      </c>
      <c r="CI103" s="84">
        <v>998.1</v>
      </c>
      <c r="CJ103" s="84">
        <v>468.1</v>
      </c>
      <c r="CK103" s="84">
        <v>15.7</v>
      </c>
      <c r="CL103" s="84">
        <v>181.2</v>
      </c>
      <c r="CM103" s="84">
        <v>29.3</v>
      </c>
      <c r="CN103" s="84">
        <v>0</v>
      </c>
      <c r="CO103" s="84">
        <v>350.6</v>
      </c>
      <c r="CP103" s="84">
        <v>193.4</v>
      </c>
      <c r="CS103" s="260">
        <v>1727.9</v>
      </c>
      <c r="CT103" s="84">
        <v>316.4</v>
      </c>
      <c r="CU103" s="84">
        <v>275.7</v>
      </c>
      <c r="CV103" s="84">
        <v>711</v>
      </c>
      <c r="CW103" s="84">
        <v>424.8</v>
      </c>
      <c r="CX103" s="84">
        <v>106.4</v>
      </c>
      <c r="CY103" s="84">
        <v>61.4</v>
      </c>
      <c r="CZ103" s="84">
        <v>148.6</v>
      </c>
      <c r="DA103" s="84">
        <v>141.4</v>
      </c>
      <c r="DB103" s="84">
        <v>70.5</v>
      </c>
      <c r="DC103" s="84">
        <v>63.8</v>
      </c>
      <c r="DD103" s="84">
        <v>132.1</v>
      </c>
      <c r="DE103" s="84">
        <v>481.4</v>
      </c>
      <c r="DF103" s="84">
        <v>97.5</v>
      </c>
      <c r="DG103" s="84">
        <v>173.4</v>
      </c>
      <c r="DH103" s="84">
        <v>124.7</v>
      </c>
      <c r="DI103" s="84">
        <v>126.7</v>
      </c>
      <c r="DJ103" s="84">
        <v>1727.9</v>
      </c>
      <c r="DL103" s="260">
        <v>2181.6</v>
      </c>
      <c r="DM103" s="84">
        <v>431.5</v>
      </c>
      <c r="DN103" s="84">
        <v>971.3</v>
      </c>
      <c r="DO103" s="84">
        <v>427.6</v>
      </c>
      <c r="DP103" s="84">
        <v>351.2</v>
      </c>
      <c r="DQ103" s="84">
        <v>135.3</v>
      </c>
      <c r="DR103" s="84">
        <v>188.1</v>
      </c>
      <c r="DS103" s="84">
        <v>108.1</v>
      </c>
      <c r="DT103" s="84">
        <v>138.7</v>
      </c>
      <c r="DU103" s="84">
        <v>683.7</v>
      </c>
      <c r="DV103" s="84">
        <v>148.9</v>
      </c>
      <c r="DW103" s="84">
        <v>150.7</v>
      </c>
      <c r="DX103" s="84">
        <v>155.7</v>
      </c>
      <c r="DY103" s="84">
        <v>121.2</v>
      </c>
      <c r="DZ103" s="84">
        <v>134.8</v>
      </c>
      <c r="EA103" s="62">
        <v>107.4</v>
      </c>
      <c r="EB103" s="84">
        <v>109</v>
      </c>
      <c r="ED103" s="260">
        <v>2010.5</v>
      </c>
      <c r="EE103" s="84">
        <v>78.6</v>
      </c>
      <c r="EF103" s="84">
        <v>359.8</v>
      </c>
      <c r="EG103" s="84">
        <v>1431.9</v>
      </c>
      <c r="EH103" s="62">
        <v>140.2</v>
      </c>
      <c r="EI103" s="84">
        <v>10.7</v>
      </c>
      <c r="EJ103" s="84">
        <v>31.3</v>
      </c>
      <c r="EK103" s="84">
        <v>36.6</v>
      </c>
      <c r="EL103" s="62">
        <v>80.8</v>
      </c>
      <c r="EM103" s="84">
        <v>146.6</v>
      </c>
      <c r="EN103" s="84">
        <v>132.4</v>
      </c>
      <c r="EO103" s="84">
        <v>1195.7</v>
      </c>
      <c r="EP103" s="62">
        <v>187.9</v>
      </c>
      <c r="EQ103" s="62">
        <v>48.3</v>
      </c>
      <c r="ER103" s="84">
        <v>59.3</v>
      </c>
      <c r="ES103" s="62">
        <v>41</v>
      </c>
      <c r="ET103" s="84">
        <v>39.9</v>
      </c>
      <c r="EV103" s="302">
        <v>3684.5</v>
      </c>
      <c r="EW103" s="62">
        <v>665.8</v>
      </c>
      <c r="EX103" s="84">
        <v>294.4</v>
      </c>
      <c r="EY103" s="84">
        <v>361.9</v>
      </c>
      <c r="EZ103" s="84">
        <v>959</v>
      </c>
      <c r="FA103" s="6">
        <v>17.3</v>
      </c>
      <c r="FB103" s="6">
        <v>209.4</v>
      </c>
      <c r="FC103" s="6">
        <v>439.1</v>
      </c>
      <c r="FD103" s="6">
        <v>104.2</v>
      </c>
      <c r="FE103" s="6">
        <v>87.6</v>
      </c>
      <c r="FF103" s="6">
        <v>102.6</v>
      </c>
      <c r="FG103" s="6">
        <v>78</v>
      </c>
      <c r="FH103" s="6">
        <v>132.4</v>
      </c>
      <c r="FI103" s="6">
        <v>151.5</v>
      </c>
      <c r="FJ103" s="6">
        <v>46.8</v>
      </c>
      <c r="FK103" s="6">
        <v>52</v>
      </c>
      <c r="FL103" s="6">
        <v>860.2</v>
      </c>
      <c r="FM103" s="302"/>
      <c r="FN103" s="6">
        <v>1507.9</v>
      </c>
      <c r="FO103" s="6">
        <v>3724.4</v>
      </c>
      <c r="FP103" s="6">
        <v>6192.2</v>
      </c>
      <c r="FQ103" s="126">
        <v>8623.5</v>
      </c>
      <c r="FR103" s="84">
        <v>43.4</v>
      </c>
      <c r="FS103" s="84">
        <v>778.7</v>
      </c>
      <c r="FT103" s="84">
        <v>685.8</v>
      </c>
      <c r="FU103" s="84">
        <v>1321.1</v>
      </c>
      <c r="FV103" s="84">
        <v>948.1</v>
      </c>
      <c r="FW103" s="84">
        <v>1455.2</v>
      </c>
      <c r="FX103" s="84">
        <v>1539.1</v>
      </c>
      <c r="FY103" s="84">
        <v>1852.6</v>
      </c>
      <c r="FZ103" s="84">
        <v>2800.5</v>
      </c>
      <c r="GA103" s="84">
        <v>1561.2</v>
      </c>
      <c r="GB103" s="84">
        <v>2173.1</v>
      </c>
      <c r="GC103" s="84">
        <v>4889.2</v>
      </c>
      <c r="GE103" s="290">
        <v>7387.1</v>
      </c>
      <c r="GF103" s="290">
        <v>11752.7</v>
      </c>
      <c r="GG103" s="290">
        <v>8037.8</v>
      </c>
      <c r="GH103" s="290">
        <v>8126.3</v>
      </c>
      <c r="GI103" s="62">
        <v>1885.3</v>
      </c>
      <c r="GJ103" s="62">
        <v>3187.7</v>
      </c>
      <c r="GK103" s="62">
        <v>2314.1</v>
      </c>
      <c r="GL103" s="62">
        <v>2006.7</v>
      </c>
      <c r="GM103" s="62">
        <v>7705.4</v>
      </c>
      <c r="GN103" s="62">
        <v>2040.6</v>
      </c>
      <c r="GO103" s="62">
        <v>2039.7</v>
      </c>
      <c r="GP103" s="62">
        <v>3175.7</v>
      </c>
      <c r="GQ103" s="62">
        <v>2822.4</v>
      </c>
      <c r="GR103" s="62">
        <v>3374</v>
      </c>
      <c r="GS103" s="62">
        <v>1822.4</v>
      </c>
      <c r="GT103" s="62">
        <v>2929.9</v>
      </c>
      <c r="GU103" s="282"/>
      <c r="GV103" s="280">
        <v>7269.5</v>
      </c>
      <c r="GW103" s="280">
        <v>8410.5</v>
      </c>
      <c r="GX103" s="280">
        <v>8021.9</v>
      </c>
      <c r="GY103" s="280">
        <v>12961.4</v>
      </c>
      <c r="GZ103" s="62">
        <v>1998.6</v>
      </c>
      <c r="HA103" s="62">
        <v>2806.6</v>
      </c>
      <c r="HB103" s="62">
        <v>2464.3</v>
      </c>
      <c r="HC103" s="62">
        <v>2071.1</v>
      </c>
      <c r="HD103" s="6">
        <v>2015.7</v>
      </c>
      <c r="HE103" s="6">
        <v>4323.7</v>
      </c>
      <c r="HF103" s="6">
        <v>2263.1</v>
      </c>
      <c r="HG103" s="6">
        <v>3053.9</v>
      </c>
      <c r="HH103" s="6">
        <v>2704.9</v>
      </c>
      <c r="HI103" s="6">
        <v>3846.4</v>
      </c>
      <c r="HJ103" s="6">
        <v>3411</v>
      </c>
      <c r="HK103" s="6">
        <v>5704</v>
      </c>
      <c r="HM103" s="280">
        <v>7490.1</v>
      </c>
      <c r="HN103" s="280">
        <f t="shared" si="3"/>
        <v>5889.1</v>
      </c>
      <c r="HO103" s="280">
        <f t="shared" si="4"/>
        <v>8762.7</v>
      </c>
      <c r="HP103" s="280">
        <f t="shared" si="5"/>
        <v>7842.3</v>
      </c>
      <c r="HQ103" s="280">
        <v>2229.7</v>
      </c>
      <c r="HR103" s="280">
        <v>2246.2</v>
      </c>
      <c r="HS103" s="280">
        <v>3014.2</v>
      </c>
      <c r="HT103" s="62">
        <v>742.4</v>
      </c>
      <c r="HU103" s="6">
        <v>2870.3</v>
      </c>
      <c r="HV103" s="6">
        <v>2276.4</v>
      </c>
      <c r="HW103" s="6">
        <v>2286.4</v>
      </c>
      <c r="HX103" s="6">
        <v>1934.3</v>
      </c>
      <c r="HY103" s="6">
        <v>4542</v>
      </c>
      <c r="HZ103" s="6">
        <v>3117.6</v>
      </c>
      <c r="IA103" s="6">
        <v>2158.9</v>
      </c>
      <c r="IB103" s="6">
        <v>2565.8</v>
      </c>
    </row>
    <row r="104" spans="1:236" s="126" customFormat="1" ht="24">
      <c r="A104" s="193" t="s">
        <v>306</v>
      </c>
      <c r="B104" s="198" t="s">
        <v>307</v>
      </c>
      <c r="C104" s="198" t="s">
        <v>307</v>
      </c>
      <c r="D104" s="193" t="s">
        <v>378</v>
      </c>
      <c r="E104" s="198" t="s">
        <v>90</v>
      </c>
      <c r="F104" s="225">
        <v>657.8</v>
      </c>
      <c r="G104" s="203">
        <v>133.7</v>
      </c>
      <c r="H104" s="203">
        <v>138.9</v>
      </c>
      <c r="I104" s="203">
        <v>302.8</v>
      </c>
      <c r="J104" s="203">
        <v>82.4</v>
      </c>
      <c r="K104" s="9">
        <v>71.7</v>
      </c>
      <c r="L104" s="203">
        <v>31</v>
      </c>
      <c r="M104" s="203">
        <v>31</v>
      </c>
      <c r="N104" s="203">
        <v>93.4</v>
      </c>
      <c r="O104" s="203">
        <v>23.8</v>
      </c>
      <c r="P104" s="203">
        <v>21.7</v>
      </c>
      <c r="Q104" s="203">
        <v>21.7</v>
      </c>
      <c r="R104" s="203">
        <v>172.3</v>
      </c>
      <c r="S104" s="203">
        <v>108.8</v>
      </c>
      <c r="T104" s="203">
        <v>34</v>
      </c>
      <c r="U104" s="203">
        <v>23.1</v>
      </c>
      <c r="V104" s="203">
        <v>25.3</v>
      </c>
      <c r="W104" s="203"/>
      <c r="X104" s="225">
        <v>304.6</v>
      </c>
      <c r="Y104" s="203">
        <v>43.8</v>
      </c>
      <c r="Z104" s="203">
        <v>186.6</v>
      </c>
      <c r="AA104" s="203">
        <v>26.7</v>
      </c>
      <c r="AB104" s="203">
        <v>47.5</v>
      </c>
      <c r="AC104" s="203">
        <v>6.9</v>
      </c>
      <c r="AD104" s="203">
        <v>21.1</v>
      </c>
      <c r="AE104" s="203">
        <v>15.8</v>
      </c>
      <c r="AF104" s="203">
        <v>20.3</v>
      </c>
      <c r="AG104" s="203">
        <v>106.7</v>
      </c>
      <c r="AH104" s="203">
        <v>59.6</v>
      </c>
      <c r="AI104" s="203">
        <v>0.7</v>
      </c>
      <c r="AJ104" s="203">
        <v>12.3</v>
      </c>
      <c r="AK104" s="203">
        <v>13.7</v>
      </c>
      <c r="AL104" s="74">
        <v>15.9</v>
      </c>
      <c r="AM104" s="203">
        <v>8.9</v>
      </c>
      <c r="AN104" s="203">
        <v>22.7</v>
      </c>
      <c r="AO104" s="203"/>
      <c r="AP104" s="225">
        <v>476.4</v>
      </c>
      <c r="AQ104" s="203">
        <v>143.5</v>
      </c>
      <c r="AR104" s="203">
        <v>273.8</v>
      </c>
      <c r="AS104" s="203">
        <v>59.1</v>
      </c>
      <c r="AT104" s="203">
        <v>0</v>
      </c>
      <c r="AU104" s="203">
        <v>101.1</v>
      </c>
      <c r="AV104" s="203">
        <v>21.3</v>
      </c>
      <c r="AW104" s="203">
        <v>21.1</v>
      </c>
      <c r="AX104" s="203">
        <v>101.2</v>
      </c>
      <c r="AY104" s="203">
        <v>51.3</v>
      </c>
      <c r="AZ104" s="203">
        <v>121.3</v>
      </c>
      <c r="BA104" s="203">
        <v>59.1</v>
      </c>
      <c r="BB104" s="203">
        <v>0</v>
      </c>
      <c r="BC104" s="202">
        <v>0</v>
      </c>
      <c r="BD104" s="203">
        <v>0</v>
      </c>
      <c r="BE104" s="202">
        <v>0</v>
      </c>
      <c r="BF104" s="203">
        <v>0</v>
      </c>
      <c r="BG104" s="203"/>
      <c r="BH104" s="257">
        <v>0</v>
      </c>
      <c r="BI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v>0</v>
      </c>
      <c r="BX104" s="126">
        <v>0</v>
      </c>
      <c r="BZ104" s="261">
        <v>31.8</v>
      </c>
      <c r="CA104" s="126">
        <v>54</v>
      </c>
      <c r="CB104" s="126">
        <v>36</v>
      </c>
      <c r="CC104" s="126">
        <v>9</v>
      </c>
      <c r="CD104" s="126">
        <v>16.8</v>
      </c>
      <c r="CE104" s="126">
        <v>6</v>
      </c>
      <c r="CF104" s="126">
        <v>6</v>
      </c>
      <c r="CG104" s="126">
        <v>6</v>
      </c>
      <c r="CH104" s="126">
        <v>6</v>
      </c>
      <c r="CI104" s="126">
        <v>0</v>
      </c>
      <c r="CJ104" s="126">
        <v>0</v>
      </c>
      <c r="CK104" s="126">
        <v>0</v>
      </c>
      <c r="CL104" s="126">
        <v>0</v>
      </c>
      <c r="CM104" s="126">
        <v>0</v>
      </c>
      <c r="CN104" s="126">
        <v>0</v>
      </c>
      <c r="CO104" s="126">
        <v>0</v>
      </c>
      <c r="CP104" s="126">
        <v>7.8</v>
      </c>
      <c r="CS104" s="260">
        <v>60.9</v>
      </c>
      <c r="CT104" s="84">
        <v>0</v>
      </c>
      <c r="CU104" s="84">
        <v>60.4</v>
      </c>
      <c r="CV104" s="84">
        <v>0.5</v>
      </c>
      <c r="CW104" s="84">
        <v>0</v>
      </c>
      <c r="DA104" s="84">
        <v>24</v>
      </c>
      <c r="DB104" s="84">
        <v>23.5</v>
      </c>
      <c r="DC104" s="84">
        <v>12.9</v>
      </c>
      <c r="DD104" s="84">
        <v>0.5</v>
      </c>
      <c r="DE104" s="84">
        <v>0</v>
      </c>
      <c r="DF104" s="126">
        <v>0</v>
      </c>
      <c r="DG104" s="84">
        <v>0</v>
      </c>
      <c r="DH104" s="84">
        <v>0</v>
      </c>
      <c r="DI104" s="84">
        <v>0</v>
      </c>
      <c r="DJ104" s="84">
        <v>60.9</v>
      </c>
      <c r="DK104" s="84"/>
      <c r="DL104" s="260"/>
      <c r="DM104" s="84"/>
      <c r="DN104" s="84"/>
      <c r="DO104" s="84"/>
      <c r="DP104" s="84"/>
      <c r="DT104" s="84"/>
      <c r="DU104" s="84"/>
      <c r="DV104" s="84"/>
      <c r="DW104" s="84"/>
      <c r="DX104" s="84"/>
      <c r="DY104" s="84"/>
      <c r="EB104" s="84"/>
      <c r="EC104" s="84"/>
      <c r="ED104" s="260" t="s">
        <v>350</v>
      </c>
      <c r="EE104" s="202" t="s">
        <v>350</v>
      </c>
      <c r="EF104" s="202" t="s">
        <v>350</v>
      </c>
      <c r="EG104" s="202" t="s">
        <v>350</v>
      </c>
      <c r="EH104" s="202" t="s">
        <v>350</v>
      </c>
      <c r="EI104" s="202" t="s">
        <v>350</v>
      </c>
      <c r="EJ104" s="202" t="s">
        <v>350</v>
      </c>
      <c r="EK104" s="202" t="s">
        <v>350</v>
      </c>
      <c r="EL104" s="202" t="s">
        <v>350</v>
      </c>
      <c r="EM104" s="202" t="s">
        <v>350</v>
      </c>
      <c r="EN104" s="202" t="s">
        <v>350</v>
      </c>
      <c r="EO104" s="202" t="s">
        <v>350</v>
      </c>
      <c r="EP104" s="202" t="s">
        <v>350</v>
      </c>
      <c r="EQ104" s="202" t="s">
        <v>350</v>
      </c>
      <c r="ER104" s="202" t="s">
        <v>350</v>
      </c>
      <c r="ES104" s="202" t="s">
        <v>350</v>
      </c>
      <c r="ET104" s="202" t="s">
        <v>350</v>
      </c>
      <c r="EU104" s="202"/>
      <c r="EV104" s="302">
        <v>79.8</v>
      </c>
      <c r="EW104" s="10" t="s">
        <v>350</v>
      </c>
      <c r="EX104" s="84">
        <v>12.1</v>
      </c>
      <c r="EY104" s="84">
        <v>15.9</v>
      </c>
      <c r="EZ104" s="84">
        <v>16</v>
      </c>
      <c r="FA104" s="201" t="s">
        <v>350</v>
      </c>
      <c r="FB104" s="201" t="s">
        <v>350</v>
      </c>
      <c r="FC104" s="6">
        <v>4</v>
      </c>
      <c r="FD104" s="6">
        <v>4</v>
      </c>
      <c r="FE104" s="6">
        <v>4</v>
      </c>
      <c r="FF104" s="6">
        <v>4.1</v>
      </c>
      <c r="FG104" s="6">
        <v>5</v>
      </c>
      <c r="FH104" s="6">
        <v>6.9</v>
      </c>
      <c r="FI104" s="6">
        <v>4</v>
      </c>
      <c r="FJ104" s="6">
        <v>4</v>
      </c>
      <c r="FK104" s="6">
        <v>4</v>
      </c>
      <c r="FL104" s="6">
        <v>8</v>
      </c>
      <c r="FM104" s="302"/>
      <c r="FN104" s="6">
        <v>13</v>
      </c>
      <c r="FO104" s="6">
        <v>16.9</v>
      </c>
      <c r="FP104" s="6">
        <v>22.8</v>
      </c>
      <c r="FQ104" s="126">
        <v>50.7</v>
      </c>
      <c r="FR104" s="126">
        <v>4</v>
      </c>
      <c r="FS104" s="126">
        <v>4</v>
      </c>
      <c r="FT104" s="126">
        <v>5</v>
      </c>
      <c r="FU104" s="126">
        <v>4</v>
      </c>
      <c r="FV104" s="126">
        <v>4</v>
      </c>
      <c r="FW104" s="126">
        <v>8.9</v>
      </c>
      <c r="FX104" s="126">
        <v>4</v>
      </c>
      <c r="FY104" s="126">
        <v>6</v>
      </c>
      <c r="FZ104" s="126">
        <v>12.8</v>
      </c>
      <c r="GA104" s="126">
        <v>8.4</v>
      </c>
      <c r="GB104" s="126">
        <v>6</v>
      </c>
      <c r="GC104" s="126">
        <v>36.3</v>
      </c>
      <c r="GE104" s="290">
        <v>19.8</v>
      </c>
      <c r="GF104" s="290">
        <v>22</v>
      </c>
      <c r="GG104" s="290">
        <v>38.4</v>
      </c>
      <c r="GH104" s="290">
        <v>33.2</v>
      </c>
      <c r="GI104" s="74">
        <v>6.6</v>
      </c>
      <c r="GJ104" s="74">
        <v>6.6</v>
      </c>
      <c r="GK104" s="74">
        <v>6.6</v>
      </c>
      <c r="GL104" s="74">
        <v>6.8</v>
      </c>
      <c r="GM104" s="74">
        <v>7.6</v>
      </c>
      <c r="GN104" s="74">
        <v>7.6</v>
      </c>
      <c r="GO104" s="74">
        <v>12.8</v>
      </c>
      <c r="GP104" s="74">
        <v>12.8</v>
      </c>
      <c r="GQ104" s="74">
        <v>12.8</v>
      </c>
      <c r="GR104" s="74">
        <v>5.8</v>
      </c>
      <c r="GS104" s="74">
        <v>13.7</v>
      </c>
      <c r="GT104" s="74">
        <v>13.7</v>
      </c>
      <c r="GU104" s="282"/>
      <c r="GV104" s="280">
        <v>23.1</v>
      </c>
      <c r="GW104" s="280">
        <v>23.4</v>
      </c>
      <c r="GX104" s="280">
        <v>13.9</v>
      </c>
      <c r="GY104" s="280">
        <v>25.2</v>
      </c>
      <c r="GZ104" s="74">
        <v>7.6</v>
      </c>
      <c r="HA104" s="74">
        <v>7.7</v>
      </c>
      <c r="HB104" s="74">
        <v>7.8</v>
      </c>
      <c r="HC104" s="74">
        <v>7.8</v>
      </c>
      <c r="HD104" s="6">
        <v>7.8</v>
      </c>
      <c r="HE104" s="6">
        <v>7.8</v>
      </c>
      <c r="HF104" s="6">
        <v>5.9</v>
      </c>
      <c r="HG104" s="6">
        <v>4</v>
      </c>
      <c r="HH104" s="6">
        <v>4</v>
      </c>
      <c r="HI104" s="6">
        <v>4</v>
      </c>
      <c r="HJ104" s="6">
        <v>10.6</v>
      </c>
      <c r="HK104" s="6">
        <v>10.6</v>
      </c>
      <c r="HM104" s="280">
        <v>15.6</v>
      </c>
      <c r="HN104" s="280">
        <f t="shared" si="3"/>
        <v>12</v>
      </c>
      <c r="HO104" s="280">
        <f t="shared" si="4"/>
        <v>18.4</v>
      </c>
      <c r="HP104" s="280">
        <f t="shared" si="5"/>
        <v>21.3</v>
      </c>
      <c r="HQ104" s="280">
        <v>5.8</v>
      </c>
      <c r="HR104" s="280">
        <v>5.8</v>
      </c>
      <c r="HS104" s="280">
        <v>4</v>
      </c>
      <c r="HT104" s="74">
        <v>4</v>
      </c>
      <c r="HU104" s="6">
        <v>4</v>
      </c>
      <c r="HV104" s="6">
        <v>4</v>
      </c>
      <c r="HW104" s="6">
        <v>4.7</v>
      </c>
      <c r="HX104" s="6">
        <v>6.7</v>
      </c>
      <c r="HY104" s="6">
        <v>7</v>
      </c>
      <c r="HZ104" s="6">
        <v>5.7</v>
      </c>
      <c r="IA104" s="6">
        <v>9.8</v>
      </c>
      <c r="IB104" s="6">
        <v>5.8</v>
      </c>
    </row>
    <row r="105" spans="1:236" s="84" customFormat="1" ht="24.75" customHeight="1">
      <c r="A105" s="193" t="s">
        <v>308</v>
      </c>
      <c r="B105" s="184" t="s">
        <v>307</v>
      </c>
      <c r="C105" s="184" t="s">
        <v>307</v>
      </c>
      <c r="D105" s="193" t="s">
        <v>367</v>
      </c>
      <c r="E105" s="184" t="s">
        <v>167</v>
      </c>
      <c r="F105" s="213">
        <v>641.2</v>
      </c>
      <c r="G105" s="10">
        <v>259.2</v>
      </c>
      <c r="H105" s="10">
        <v>303.2</v>
      </c>
      <c r="I105" s="10">
        <v>42.9</v>
      </c>
      <c r="J105" s="10">
        <v>35.9</v>
      </c>
      <c r="K105" s="61">
        <v>44.2</v>
      </c>
      <c r="L105" s="10">
        <v>63.1</v>
      </c>
      <c r="M105" s="10">
        <v>151.9</v>
      </c>
      <c r="N105" s="10">
        <v>159</v>
      </c>
      <c r="O105" s="10">
        <v>20.4</v>
      </c>
      <c r="P105" s="10">
        <v>123.8</v>
      </c>
      <c r="Q105" s="10">
        <v>28.6</v>
      </c>
      <c r="R105" s="10">
        <v>0</v>
      </c>
      <c r="S105" s="10">
        <v>14.3</v>
      </c>
      <c r="T105" s="10">
        <v>11.7</v>
      </c>
      <c r="U105" s="10">
        <v>15.8</v>
      </c>
      <c r="V105" s="10">
        <v>8.4</v>
      </c>
      <c r="W105" s="10"/>
      <c r="X105" s="213">
        <v>158.4</v>
      </c>
      <c r="Y105" s="10">
        <v>86.7</v>
      </c>
      <c r="Z105" s="10">
        <v>55.4</v>
      </c>
      <c r="AA105" s="10">
        <v>0</v>
      </c>
      <c r="AB105" s="10">
        <v>16.3</v>
      </c>
      <c r="AC105" s="203">
        <v>26.2</v>
      </c>
      <c r="AD105" s="10">
        <v>28.2</v>
      </c>
      <c r="AE105" s="10">
        <v>32.3</v>
      </c>
      <c r="AF105" s="10">
        <v>32.4</v>
      </c>
      <c r="AG105" s="203">
        <v>15.2</v>
      </c>
      <c r="AH105" s="203">
        <v>7.8</v>
      </c>
      <c r="AI105" s="10">
        <v>0</v>
      </c>
      <c r="AJ105" s="10">
        <v>0</v>
      </c>
      <c r="AK105" s="10">
        <v>0</v>
      </c>
      <c r="AL105" s="62">
        <v>0</v>
      </c>
      <c r="AM105" s="10">
        <v>1.7</v>
      </c>
      <c r="AN105" s="10">
        <v>14.6</v>
      </c>
      <c r="AO105" s="10"/>
      <c r="AP105" s="213">
        <v>911.7</v>
      </c>
      <c r="AQ105" s="10">
        <v>230.5</v>
      </c>
      <c r="AR105" s="10">
        <v>207.7</v>
      </c>
      <c r="AS105" s="10"/>
      <c r="AT105" s="10">
        <v>310.9</v>
      </c>
      <c r="AU105" s="10">
        <v>69.1</v>
      </c>
      <c r="AV105" s="10">
        <v>75.1</v>
      </c>
      <c r="AW105" s="10">
        <v>86.3</v>
      </c>
      <c r="AX105" s="10">
        <v>87.5</v>
      </c>
      <c r="AY105" s="10">
        <v>54.1</v>
      </c>
      <c r="AZ105" s="10">
        <v>66.1</v>
      </c>
      <c r="BA105" s="10">
        <v>54.2</v>
      </c>
      <c r="BB105" s="10">
        <v>54.2</v>
      </c>
      <c r="BC105" s="201">
        <v>54.2</v>
      </c>
      <c r="BD105" s="10">
        <v>64.2</v>
      </c>
      <c r="BE105" s="201">
        <v>192.5</v>
      </c>
      <c r="BF105" s="10">
        <v>54.2</v>
      </c>
      <c r="BG105" s="10"/>
      <c r="BH105" s="256">
        <v>1354.7</v>
      </c>
      <c r="BI105" s="84">
        <v>353</v>
      </c>
      <c r="BJ105" s="84">
        <v>422.5</v>
      </c>
      <c r="BK105" s="84">
        <v>295.3</v>
      </c>
      <c r="BL105" s="84">
        <v>283.9</v>
      </c>
      <c r="BM105" s="84">
        <v>128.3</v>
      </c>
      <c r="BN105" s="62">
        <v>95</v>
      </c>
      <c r="BO105" s="84">
        <v>129.7</v>
      </c>
      <c r="BP105" s="84">
        <v>104.8</v>
      </c>
      <c r="BQ105" s="84">
        <v>167.2</v>
      </c>
      <c r="BR105" s="84">
        <v>150.5</v>
      </c>
      <c r="BS105" s="84">
        <v>106.9</v>
      </c>
      <c r="BT105" s="84">
        <v>94.4</v>
      </c>
      <c r="BU105" s="84">
        <v>94</v>
      </c>
      <c r="BV105" s="84">
        <v>95.1</v>
      </c>
      <c r="BW105" s="84">
        <v>94.2</v>
      </c>
      <c r="BX105" s="84">
        <v>94.6</v>
      </c>
      <c r="BZ105" s="260">
        <v>241.8</v>
      </c>
      <c r="CA105" s="84">
        <v>6.1</v>
      </c>
      <c r="CB105" s="84">
        <v>21.1</v>
      </c>
      <c r="CC105" s="84">
        <v>1.5</v>
      </c>
      <c r="CD105" s="84">
        <v>1.5</v>
      </c>
      <c r="CE105" s="84">
        <v>17.6</v>
      </c>
      <c r="CF105" s="84">
        <v>17.6</v>
      </c>
      <c r="CG105" s="84">
        <v>23.7</v>
      </c>
      <c r="CH105" s="84">
        <v>36.1</v>
      </c>
      <c r="CI105" s="84">
        <v>19.7</v>
      </c>
      <c r="CJ105" s="84">
        <v>18.1</v>
      </c>
      <c r="CK105" s="84">
        <v>18.1</v>
      </c>
      <c r="CL105" s="84">
        <v>18.1</v>
      </c>
      <c r="CM105" s="84">
        <v>18.2</v>
      </c>
      <c r="CN105" s="84">
        <v>18.2</v>
      </c>
      <c r="CO105" s="84">
        <v>18.2</v>
      </c>
      <c r="CP105" s="84">
        <v>18.2</v>
      </c>
      <c r="CS105" s="260">
        <v>132</v>
      </c>
      <c r="CT105" s="84">
        <v>0</v>
      </c>
      <c r="CU105" s="84">
        <v>0</v>
      </c>
      <c r="CV105" s="84">
        <v>0</v>
      </c>
      <c r="CW105" s="84">
        <v>132</v>
      </c>
      <c r="DG105" s="84">
        <v>44</v>
      </c>
      <c r="DH105" s="84">
        <v>44</v>
      </c>
      <c r="DI105" s="84">
        <v>44</v>
      </c>
      <c r="DJ105" s="84">
        <v>132</v>
      </c>
      <c r="DL105" s="260">
        <v>185</v>
      </c>
      <c r="DM105" s="84">
        <v>46.3</v>
      </c>
      <c r="DN105" s="84">
        <v>63</v>
      </c>
      <c r="DO105" s="84">
        <v>46.7</v>
      </c>
      <c r="DP105" s="84">
        <v>29</v>
      </c>
      <c r="DQ105" s="84">
        <v>9.59999999999999</v>
      </c>
      <c r="DR105" s="84">
        <v>20.9</v>
      </c>
      <c r="DS105" s="84">
        <v>15.8</v>
      </c>
      <c r="DT105" s="84">
        <v>18.4</v>
      </c>
      <c r="DU105" s="84">
        <v>24.8</v>
      </c>
      <c r="DV105" s="84">
        <v>19.8</v>
      </c>
      <c r="DW105" s="84">
        <v>19.8</v>
      </c>
      <c r="DX105" s="84">
        <v>19.8</v>
      </c>
      <c r="DY105" s="84">
        <v>7.09999999999999</v>
      </c>
      <c r="DZ105" s="84">
        <v>7.59999999999999</v>
      </c>
      <c r="EA105" s="84">
        <v>7.5</v>
      </c>
      <c r="EB105" s="84">
        <v>13.9</v>
      </c>
      <c r="ED105" s="260">
        <v>49.2</v>
      </c>
      <c r="EE105" s="126">
        <v>16.8</v>
      </c>
      <c r="EF105" s="84">
        <v>16.2</v>
      </c>
      <c r="EG105" s="84">
        <v>16.2</v>
      </c>
      <c r="EH105" s="201" t="s">
        <v>350</v>
      </c>
      <c r="EI105" s="84">
        <v>5.6</v>
      </c>
      <c r="EJ105" s="84">
        <v>5.5</v>
      </c>
      <c r="EK105" s="84">
        <v>5.7</v>
      </c>
      <c r="EL105" s="84">
        <v>5.2</v>
      </c>
      <c r="EM105" s="84">
        <v>5.6</v>
      </c>
      <c r="EN105" s="84">
        <v>5.4</v>
      </c>
      <c r="EO105" s="84">
        <v>5.3</v>
      </c>
      <c r="EP105" s="62">
        <v>5.5</v>
      </c>
      <c r="EQ105" s="62">
        <v>5.4</v>
      </c>
      <c r="ER105" s="84">
        <v>5.9</v>
      </c>
      <c r="ES105" s="201" t="s">
        <v>350</v>
      </c>
      <c r="ET105" s="201" t="s">
        <v>350</v>
      </c>
      <c r="EU105" s="201"/>
      <c r="EV105" s="303">
        <v>6.4</v>
      </c>
      <c r="EW105" s="62">
        <v>180.1</v>
      </c>
      <c r="EX105" s="84">
        <v>58</v>
      </c>
      <c r="EY105" s="201" t="s">
        <v>350</v>
      </c>
      <c r="EZ105" s="84">
        <v>0.3</v>
      </c>
      <c r="FA105" s="6">
        <v>58</v>
      </c>
      <c r="FB105" s="6">
        <v>58</v>
      </c>
      <c r="FC105" s="6">
        <v>64.1</v>
      </c>
      <c r="FD105" s="6">
        <v>58</v>
      </c>
      <c r="FE105" s="6"/>
      <c r="FF105" s="6"/>
      <c r="FG105" s="6"/>
      <c r="FH105" s="6"/>
      <c r="FI105" s="6"/>
      <c r="FJ105" s="6"/>
      <c r="FK105" s="6"/>
      <c r="FL105" s="6">
        <v>0.3</v>
      </c>
      <c r="FM105" s="303"/>
      <c r="FN105" s="6">
        <v>0.4</v>
      </c>
      <c r="FO105" s="6">
        <v>3.5</v>
      </c>
      <c r="FP105" s="6">
        <v>5</v>
      </c>
      <c r="FQ105" s="126">
        <v>3.1</v>
      </c>
      <c r="FR105" s="84">
        <v>0.2</v>
      </c>
      <c r="FS105" s="84">
        <v>0.2</v>
      </c>
      <c r="FT105" s="201"/>
      <c r="FU105" s="84">
        <v>0.5</v>
      </c>
      <c r="FV105" s="84">
        <v>2.1</v>
      </c>
      <c r="FW105" s="84">
        <v>0.9</v>
      </c>
      <c r="FX105" s="84">
        <v>2.5</v>
      </c>
      <c r="FY105" s="84">
        <v>1.2</v>
      </c>
      <c r="FZ105" s="84">
        <v>1.3</v>
      </c>
      <c r="GA105" s="84">
        <v>1.4</v>
      </c>
      <c r="GB105" s="84">
        <v>1.2</v>
      </c>
      <c r="GC105" s="84">
        <v>0.5</v>
      </c>
      <c r="GE105" s="290">
        <v>5.7</v>
      </c>
      <c r="GF105" s="290">
        <v>4.9</v>
      </c>
      <c r="GG105" s="290">
        <v>4.7</v>
      </c>
      <c r="GH105" s="290">
        <v>4.3</v>
      </c>
      <c r="GI105" s="62">
        <v>0.3</v>
      </c>
      <c r="GJ105" s="62">
        <v>3.6</v>
      </c>
      <c r="GK105" s="62">
        <v>1.8</v>
      </c>
      <c r="GL105" s="62">
        <v>1.1</v>
      </c>
      <c r="GM105" s="62">
        <v>2.5</v>
      </c>
      <c r="GN105" s="62">
        <v>1.3</v>
      </c>
      <c r="GO105" s="62">
        <v>1.4</v>
      </c>
      <c r="GP105" s="62">
        <v>1.6</v>
      </c>
      <c r="GQ105" s="62">
        <v>1.7</v>
      </c>
      <c r="GR105" s="62">
        <v>1.8</v>
      </c>
      <c r="GS105" s="62">
        <v>1.5</v>
      </c>
      <c r="GT105" s="62">
        <v>1</v>
      </c>
      <c r="GU105" s="282"/>
      <c r="GV105" s="280">
        <v>1.4</v>
      </c>
      <c r="GW105" s="280">
        <v>3.6</v>
      </c>
      <c r="GX105" s="280">
        <v>5.1</v>
      </c>
      <c r="GY105" s="280">
        <v>5.5</v>
      </c>
      <c r="GZ105" s="62">
        <v>0.4</v>
      </c>
      <c r="HA105" s="62">
        <v>0.3</v>
      </c>
      <c r="HB105" s="62">
        <v>0.7</v>
      </c>
      <c r="HC105" s="62">
        <v>0.8</v>
      </c>
      <c r="HD105" s="6">
        <v>1.2</v>
      </c>
      <c r="HE105" s="6">
        <v>1.6</v>
      </c>
      <c r="HF105" s="6">
        <v>1.5</v>
      </c>
      <c r="HG105" s="6">
        <v>1.7</v>
      </c>
      <c r="HH105" s="6">
        <v>1.9</v>
      </c>
      <c r="HI105" s="6">
        <v>2.1</v>
      </c>
      <c r="HJ105" s="6">
        <v>1.8</v>
      </c>
      <c r="HK105" s="6">
        <v>1.6</v>
      </c>
      <c r="HM105" s="280">
        <v>1.8</v>
      </c>
      <c r="HN105" s="280">
        <f t="shared" si="3"/>
        <v>2.2</v>
      </c>
      <c r="HO105" s="280">
        <f t="shared" si="4"/>
        <v>6.3</v>
      </c>
      <c r="HP105" s="280">
        <f t="shared" si="5"/>
        <v>6.7</v>
      </c>
      <c r="HQ105" s="280">
        <v>0.8</v>
      </c>
      <c r="HR105" s="280">
        <v>0.5</v>
      </c>
      <c r="HS105" s="280">
        <v>0.5</v>
      </c>
      <c r="HT105" s="62">
        <v>0</v>
      </c>
      <c r="HU105" s="6">
        <v>0.4</v>
      </c>
      <c r="HV105" s="6">
        <v>1.8</v>
      </c>
      <c r="HW105" s="6">
        <v>1.6</v>
      </c>
      <c r="HX105" s="6">
        <v>2.3</v>
      </c>
      <c r="HY105" s="6">
        <v>2.4</v>
      </c>
      <c r="HZ105" s="6">
        <v>2.5</v>
      </c>
      <c r="IA105" s="6">
        <v>2.2</v>
      </c>
      <c r="IB105" s="6">
        <v>2</v>
      </c>
    </row>
    <row r="106" spans="2:236" s="84" customFormat="1" ht="12">
      <c r="B106" s="184"/>
      <c r="C106" s="184"/>
      <c r="D106" s="194"/>
      <c r="E106" s="184"/>
      <c r="F106" s="214"/>
      <c r="G106" s="201"/>
      <c r="H106" s="201"/>
      <c r="I106" s="201"/>
      <c r="J106" s="201"/>
      <c r="K106" s="82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10"/>
      <c r="X106" s="214"/>
      <c r="Y106" s="201"/>
      <c r="Z106" s="201"/>
      <c r="AA106" s="201"/>
      <c r="AB106" s="201"/>
      <c r="AC106" s="202"/>
      <c r="AD106" s="201"/>
      <c r="AE106" s="201"/>
      <c r="AF106" s="201"/>
      <c r="AG106" s="203"/>
      <c r="AH106" s="203"/>
      <c r="AI106" s="10"/>
      <c r="AJ106" s="10"/>
      <c r="AK106" s="10"/>
      <c r="AL106" s="62"/>
      <c r="AM106" s="10"/>
      <c r="AN106" s="10"/>
      <c r="AO106" s="10"/>
      <c r="AP106" s="213"/>
      <c r="AQ106" s="10"/>
      <c r="AR106" s="10"/>
      <c r="AS106" s="10"/>
      <c r="AT106" s="10"/>
      <c r="AU106" s="10"/>
      <c r="AV106" s="201"/>
      <c r="AW106" s="201"/>
      <c r="AX106" s="201"/>
      <c r="AY106" s="201"/>
      <c r="AZ106" s="201"/>
      <c r="BA106" s="201"/>
      <c r="BB106" s="201"/>
      <c r="BC106" s="201"/>
      <c r="BD106" s="10"/>
      <c r="BE106" s="201"/>
      <c r="BF106" s="10"/>
      <c r="BG106" s="10"/>
      <c r="BH106" s="256"/>
      <c r="BZ106" s="260"/>
      <c r="CS106" s="260"/>
      <c r="DL106" s="260"/>
      <c r="ED106" s="260"/>
      <c r="EE106" s="126"/>
      <c r="EH106" s="62"/>
      <c r="EP106" s="62"/>
      <c r="EQ106" s="62"/>
      <c r="EV106" s="302"/>
      <c r="EW106" s="62"/>
      <c r="FA106" s="62"/>
      <c r="FM106" s="302"/>
      <c r="FN106" s="6"/>
      <c r="FO106" s="6"/>
      <c r="FP106" s="6"/>
      <c r="FQ106" s="126"/>
      <c r="GE106" s="289"/>
      <c r="GF106" s="289"/>
      <c r="GG106" s="289"/>
      <c r="GH106" s="289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28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M106" s="280"/>
      <c r="HN106" s="280"/>
      <c r="HO106" s="280"/>
      <c r="HP106" s="280"/>
      <c r="HQ106" s="280"/>
      <c r="HR106" s="280"/>
      <c r="HS106" s="280"/>
      <c r="HT106" s="62"/>
      <c r="HU106" s="62"/>
      <c r="HV106" s="62"/>
      <c r="HW106" s="62"/>
      <c r="HX106" s="62"/>
      <c r="HY106" s="62"/>
      <c r="HZ106" s="62"/>
      <c r="IA106" s="62"/>
      <c r="IB106" s="62"/>
    </row>
    <row r="107" spans="1:236" s="84" customFormat="1" ht="12">
      <c r="A107" s="231" t="s">
        <v>309</v>
      </c>
      <c r="B107" s="175"/>
      <c r="C107" s="175"/>
      <c r="D107" s="190" t="s">
        <v>94</v>
      </c>
      <c r="E107" s="175"/>
      <c r="F107" s="214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10"/>
      <c r="X107" s="214"/>
      <c r="Y107" s="201"/>
      <c r="Z107" s="201"/>
      <c r="AA107" s="201"/>
      <c r="AB107" s="201"/>
      <c r="AC107" s="202"/>
      <c r="AD107" s="201"/>
      <c r="AE107" s="201"/>
      <c r="AF107" s="201"/>
      <c r="AG107" s="203"/>
      <c r="AH107" s="203"/>
      <c r="AI107" s="10"/>
      <c r="AJ107" s="10"/>
      <c r="AK107" s="10"/>
      <c r="AL107" s="62"/>
      <c r="AM107" s="10"/>
      <c r="AN107" s="10"/>
      <c r="AO107" s="10"/>
      <c r="AP107" s="213"/>
      <c r="AQ107" s="10"/>
      <c r="AR107" s="10"/>
      <c r="AS107" s="10"/>
      <c r="AT107" s="10"/>
      <c r="AU107" s="10"/>
      <c r="AV107" s="201"/>
      <c r="AW107" s="201"/>
      <c r="AX107" s="201"/>
      <c r="AY107" s="201"/>
      <c r="AZ107" s="201"/>
      <c r="BA107" s="201"/>
      <c r="BB107" s="201"/>
      <c r="BC107" s="201"/>
      <c r="BD107" s="10"/>
      <c r="BE107" s="201"/>
      <c r="BF107" s="10"/>
      <c r="BG107" s="10"/>
      <c r="BH107" s="256"/>
      <c r="BZ107" s="260"/>
      <c r="CS107" s="260"/>
      <c r="DL107" s="260"/>
      <c r="ED107" s="260"/>
      <c r="EH107" s="62"/>
      <c r="EP107" s="62"/>
      <c r="EQ107" s="62"/>
      <c r="EV107" s="302"/>
      <c r="EW107" s="62"/>
      <c r="EZ107" s="84">
        <v>0</v>
      </c>
      <c r="FA107" s="62"/>
      <c r="FM107" s="302"/>
      <c r="FN107" s="6"/>
      <c r="FO107" s="6"/>
      <c r="FP107" s="6"/>
      <c r="FQ107" s="126"/>
      <c r="FR107" s="205" t="s">
        <v>350</v>
      </c>
      <c r="FS107" s="205" t="s">
        <v>350</v>
      </c>
      <c r="FT107" s="205" t="s">
        <v>350</v>
      </c>
      <c r="FU107" s="205" t="s">
        <v>350</v>
      </c>
      <c r="FV107" s="205" t="s">
        <v>350</v>
      </c>
      <c r="FW107" s="205" t="s">
        <v>350</v>
      </c>
      <c r="FX107" s="205" t="s">
        <v>350</v>
      </c>
      <c r="FY107" s="205" t="s">
        <v>350</v>
      </c>
      <c r="FZ107" s="205" t="s">
        <v>350</v>
      </c>
      <c r="GA107" s="201" t="s">
        <v>350</v>
      </c>
      <c r="GB107" s="201" t="s">
        <v>350</v>
      </c>
      <c r="GC107" s="201" t="s">
        <v>350</v>
      </c>
      <c r="GE107" s="289"/>
      <c r="GF107" s="289"/>
      <c r="GG107" s="289"/>
      <c r="GH107" s="289"/>
      <c r="GI107" s="10" t="s">
        <v>350</v>
      </c>
      <c r="GJ107" s="10" t="s">
        <v>350</v>
      </c>
      <c r="GK107" s="10" t="s">
        <v>350</v>
      </c>
      <c r="GL107" s="10" t="s">
        <v>350</v>
      </c>
      <c r="GM107" s="62"/>
      <c r="GN107" s="10" t="s">
        <v>350</v>
      </c>
      <c r="GO107" s="10" t="s">
        <v>350</v>
      </c>
      <c r="GP107" s="10" t="s">
        <v>350</v>
      </c>
      <c r="GQ107" s="10" t="s">
        <v>350</v>
      </c>
      <c r="GR107" s="10" t="s">
        <v>350</v>
      </c>
      <c r="GS107" s="10" t="s">
        <v>350</v>
      </c>
      <c r="GT107" s="10" t="s">
        <v>350</v>
      </c>
      <c r="GU107" s="282"/>
      <c r="GZ107" s="10"/>
      <c r="HA107" s="10"/>
      <c r="HB107" s="10"/>
      <c r="HC107" s="10"/>
      <c r="HD107" s="62"/>
      <c r="HE107" s="62"/>
      <c r="HF107" s="62"/>
      <c r="HG107" s="62"/>
      <c r="HH107" s="62"/>
      <c r="HI107" s="62"/>
      <c r="HJ107" s="62"/>
      <c r="HK107" s="62"/>
      <c r="HM107" s="280"/>
      <c r="HN107" s="280"/>
      <c r="HO107" s="280"/>
      <c r="HP107" s="280"/>
      <c r="HQ107" s="280"/>
      <c r="HR107" s="280"/>
      <c r="HS107" s="280"/>
      <c r="HT107" s="10"/>
      <c r="HU107" s="62"/>
      <c r="HV107" s="62"/>
      <c r="HW107" s="62"/>
      <c r="HX107" s="62"/>
      <c r="HY107" s="62"/>
      <c r="HZ107" s="62"/>
      <c r="IA107" s="62"/>
      <c r="IB107" s="62"/>
    </row>
    <row r="108" spans="1:236" s="84" customFormat="1" ht="12">
      <c r="A108" s="189" t="s">
        <v>310</v>
      </c>
      <c r="B108" s="175" t="s">
        <v>311</v>
      </c>
      <c r="C108" s="175" t="s">
        <v>311</v>
      </c>
      <c r="D108" s="189" t="s">
        <v>368</v>
      </c>
      <c r="E108" s="175" t="s">
        <v>82</v>
      </c>
      <c r="F108" s="215">
        <v>25</v>
      </c>
      <c r="G108" s="205">
        <v>13</v>
      </c>
      <c r="H108" s="205">
        <v>7</v>
      </c>
      <c r="I108" s="205">
        <v>4</v>
      </c>
      <c r="J108" s="205">
        <v>1</v>
      </c>
      <c r="K108" s="206">
        <v>12</v>
      </c>
      <c r="L108" s="205">
        <v>1</v>
      </c>
      <c r="M108" s="205">
        <v>0</v>
      </c>
      <c r="N108" s="205">
        <v>6</v>
      </c>
      <c r="O108" s="205">
        <v>0</v>
      </c>
      <c r="P108" s="205">
        <v>1</v>
      </c>
      <c r="Q108" s="205">
        <v>3</v>
      </c>
      <c r="R108" s="205">
        <v>0</v>
      </c>
      <c r="S108" s="205">
        <v>1</v>
      </c>
      <c r="T108" s="205">
        <v>0</v>
      </c>
      <c r="U108" s="205">
        <v>1</v>
      </c>
      <c r="V108" s="205">
        <v>0</v>
      </c>
      <c r="W108" s="10"/>
      <c r="X108" s="215">
        <v>5</v>
      </c>
      <c r="Y108" s="205">
        <v>0</v>
      </c>
      <c r="Z108" s="205">
        <v>0</v>
      </c>
      <c r="AA108" s="205">
        <v>1</v>
      </c>
      <c r="AB108" s="205">
        <v>4</v>
      </c>
      <c r="AC108" s="207">
        <v>0</v>
      </c>
      <c r="AD108" s="205">
        <v>0</v>
      </c>
      <c r="AE108" s="205">
        <v>0</v>
      </c>
      <c r="AF108" s="205">
        <v>0</v>
      </c>
      <c r="AG108" s="207">
        <v>0</v>
      </c>
      <c r="AH108" s="203">
        <v>0</v>
      </c>
      <c r="AI108" s="10">
        <v>1</v>
      </c>
      <c r="AJ108" s="10">
        <v>0</v>
      </c>
      <c r="AK108" s="10">
        <v>0</v>
      </c>
      <c r="AL108" s="62">
        <v>1</v>
      </c>
      <c r="AM108" s="10">
        <v>3</v>
      </c>
      <c r="AN108" s="10">
        <v>0</v>
      </c>
      <c r="AO108" s="10"/>
      <c r="AP108" s="213">
        <v>6</v>
      </c>
      <c r="AQ108" s="10">
        <v>0</v>
      </c>
      <c r="AR108" s="10">
        <v>0</v>
      </c>
      <c r="AS108" s="10">
        <v>2</v>
      </c>
      <c r="AT108" s="10">
        <v>4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2</v>
      </c>
      <c r="BC108" s="201">
        <v>0</v>
      </c>
      <c r="BD108" s="10">
        <v>0</v>
      </c>
      <c r="BE108" s="201">
        <v>2</v>
      </c>
      <c r="BF108" s="10">
        <v>2</v>
      </c>
      <c r="BG108" s="10"/>
      <c r="BH108" s="256">
        <v>20</v>
      </c>
      <c r="BI108" s="84">
        <v>3</v>
      </c>
      <c r="BJ108" s="84">
        <v>13</v>
      </c>
      <c r="BK108" s="84">
        <v>2</v>
      </c>
      <c r="BL108" s="84">
        <v>2</v>
      </c>
      <c r="BN108" s="84">
        <v>1</v>
      </c>
      <c r="BO108" s="84">
        <v>2</v>
      </c>
      <c r="BP108" s="84">
        <v>1</v>
      </c>
      <c r="BQ108" s="84">
        <v>11</v>
      </c>
      <c r="BR108" s="84">
        <v>1</v>
      </c>
      <c r="BS108" s="84">
        <v>2</v>
      </c>
      <c r="BT108" s="84">
        <v>0</v>
      </c>
      <c r="BU108" s="84">
        <v>0</v>
      </c>
      <c r="BV108" s="84">
        <v>1</v>
      </c>
      <c r="BW108" s="84">
        <v>0</v>
      </c>
      <c r="BX108" s="84">
        <v>1</v>
      </c>
      <c r="BZ108" s="260">
        <v>4</v>
      </c>
      <c r="CA108" s="84">
        <v>3</v>
      </c>
      <c r="CB108" s="84">
        <v>1</v>
      </c>
      <c r="CE108" s="84">
        <v>2</v>
      </c>
      <c r="CF108" s="84">
        <v>0</v>
      </c>
      <c r="CG108" s="84">
        <v>1</v>
      </c>
      <c r="CH108" s="84">
        <v>1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O108" s="84">
        <v>0</v>
      </c>
      <c r="CS108" s="260">
        <v>20</v>
      </c>
      <c r="CT108" s="84">
        <v>0</v>
      </c>
      <c r="CW108" s="84">
        <v>20</v>
      </c>
      <c r="DH108" s="84">
        <v>10</v>
      </c>
      <c r="DI108" s="84">
        <v>10</v>
      </c>
      <c r="DJ108" s="84">
        <v>20</v>
      </c>
      <c r="DL108" s="260">
        <v>14</v>
      </c>
      <c r="DM108" s="84">
        <v>11</v>
      </c>
      <c r="DN108" s="84">
        <v>2</v>
      </c>
      <c r="DO108" s="84">
        <v>1</v>
      </c>
      <c r="DP108" s="84">
        <v>0</v>
      </c>
      <c r="DR108" s="84">
        <v>1</v>
      </c>
      <c r="DS108" s="84">
        <v>10</v>
      </c>
      <c r="DT108" s="84">
        <v>1</v>
      </c>
      <c r="DU108" s="209">
        <v>0</v>
      </c>
      <c r="DV108" s="84">
        <v>1</v>
      </c>
      <c r="DW108" s="209">
        <v>0</v>
      </c>
      <c r="DX108" s="84">
        <v>0</v>
      </c>
      <c r="DY108" s="84">
        <v>1</v>
      </c>
      <c r="DZ108" s="201">
        <v>0</v>
      </c>
      <c r="EA108" s="84">
        <v>0</v>
      </c>
      <c r="EB108" s="84">
        <v>0</v>
      </c>
      <c r="ED108" s="260"/>
      <c r="EE108" s="205" t="s">
        <v>350</v>
      </c>
      <c r="EF108" s="205" t="s">
        <v>350</v>
      </c>
      <c r="EG108" s="205" t="s">
        <v>350</v>
      </c>
      <c r="EH108" s="205" t="s">
        <v>350</v>
      </c>
      <c r="EI108" s="84">
        <v>0</v>
      </c>
      <c r="EJ108" s="84">
        <v>0</v>
      </c>
      <c r="EK108" s="84">
        <v>0</v>
      </c>
      <c r="EL108" s="84">
        <v>1</v>
      </c>
      <c r="EM108" s="205" t="s">
        <v>350</v>
      </c>
      <c r="EN108" s="205" t="s">
        <v>350</v>
      </c>
      <c r="EO108" s="205" t="s">
        <v>350</v>
      </c>
      <c r="EP108" s="205" t="s">
        <v>350</v>
      </c>
      <c r="EQ108" s="205" t="s">
        <v>350</v>
      </c>
      <c r="ER108" s="205" t="s">
        <v>350</v>
      </c>
      <c r="ES108" s="205" t="s">
        <v>350</v>
      </c>
      <c r="ET108" s="205" t="s">
        <v>350</v>
      </c>
      <c r="EU108" s="205"/>
      <c r="EV108" s="302">
        <v>21</v>
      </c>
      <c r="EW108" s="205" t="s">
        <v>350</v>
      </c>
      <c r="EX108" s="205" t="s">
        <v>350</v>
      </c>
      <c r="EY108" s="205" t="s">
        <v>350</v>
      </c>
      <c r="EZ108" s="84">
        <v>1</v>
      </c>
      <c r="FA108" s="205" t="s">
        <v>350</v>
      </c>
      <c r="FB108" s="205" t="s">
        <v>350</v>
      </c>
      <c r="FC108" s="205" t="s">
        <v>350</v>
      </c>
      <c r="FD108" s="205" t="s">
        <v>350</v>
      </c>
      <c r="FE108" s="205" t="s">
        <v>350</v>
      </c>
      <c r="FF108" s="205" t="s">
        <v>350</v>
      </c>
      <c r="FG108" s="205" t="s">
        <v>350</v>
      </c>
      <c r="FH108" s="205" t="s">
        <v>350</v>
      </c>
      <c r="FI108" s="205" t="s">
        <v>350</v>
      </c>
      <c r="FJ108" s="205" t="s">
        <v>350</v>
      </c>
      <c r="FK108" s="205" t="s">
        <v>350</v>
      </c>
      <c r="FL108" s="84">
        <v>1</v>
      </c>
      <c r="FM108" s="302"/>
      <c r="FN108" s="6"/>
      <c r="FO108" s="6"/>
      <c r="FP108" s="6"/>
      <c r="FQ108" s="126"/>
      <c r="GE108" s="289"/>
      <c r="GF108" s="289"/>
      <c r="GG108" s="289"/>
      <c r="GH108" s="289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28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M108" s="280"/>
      <c r="HN108" s="280"/>
      <c r="HO108" s="280"/>
      <c r="HP108" s="280"/>
      <c r="HQ108" s="280"/>
      <c r="HR108" s="280"/>
      <c r="HS108" s="280"/>
      <c r="HT108" s="62"/>
      <c r="HU108" s="62"/>
      <c r="HV108" s="62"/>
      <c r="HW108" s="62"/>
      <c r="HX108" s="62"/>
      <c r="HY108" s="62"/>
      <c r="HZ108" s="62"/>
      <c r="IA108" s="62"/>
      <c r="IB108" s="62"/>
    </row>
    <row r="109" spans="1:236" s="84" customFormat="1" ht="24">
      <c r="A109" s="62" t="s">
        <v>312</v>
      </c>
      <c r="B109" s="175" t="s">
        <v>311</v>
      </c>
      <c r="C109" s="175" t="s">
        <v>311</v>
      </c>
      <c r="D109" s="62" t="s">
        <v>355</v>
      </c>
      <c r="E109" s="184" t="s">
        <v>82</v>
      </c>
      <c r="F109" s="215">
        <v>5304</v>
      </c>
      <c r="G109" s="205">
        <v>166</v>
      </c>
      <c r="H109" s="205">
        <v>596</v>
      </c>
      <c r="I109" s="205">
        <v>2014</v>
      </c>
      <c r="J109" s="205">
        <v>2528</v>
      </c>
      <c r="K109" s="64">
        <v>102.4</v>
      </c>
      <c r="L109" s="10">
        <v>37.4</v>
      </c>
      <c r="M109" s="10">
        <v>26.4</v>
      </c>
      <c r="N109" s="10">
        <v>98.4</v>
      </c>
      <c r="O109" s="10">
        <v>249.4</v>
      </c>
      <c r="P109" s="10">
        <v>248.5</v>
      </c>
      <c r="Q109" s="10">
        <v>249.5</v>
      </c>
      <c r="R109" s="10">
        <v>881.5</v>
      </c>
      <c r="S109" s="10">
        <v>882.5</v>
      </c>
      <c r="T109" s="10">
        <v>583.5</v>
      </c>
      <c r="U109" s="10">
        <v>973.5</v>
      </c>
      <c r="V109" s="10">
        <v>971</v>
      </c>
      <c r="W109" s="10"/>
      <c r="X109" s="215">
        <v>3008</v>
      </c>
      <c r="Y109" s="205">
        <v>1032</v>
      </c>
      <c r="Z109" s="205">
        <v>721</v>
      </c>
      <c r="AA109" s="205">
        <v>536</v>
      </c>
      <c r="AB109" s="205">
        <v>719</v>
      </c>
      <c r="AC109" s="207">
        <v>530</v>
      </c>
      <c r="AD109" s="205">
        <v>117</v>
      </c>
      <c r="AE109" s="205">
        <v>385</v>
      </c>
      <c r="AF109" s="205">
        <v>95</v>
      </c>
      <c r="AG109" s="207">
        <v>96</v>
      </c>
      <c r="AH109" s="203">
        <v>530.4</v>
      </c>
      <c r="AI109" s="10">
        <v>333.4</v>
      </c>
      <c r="AJ109" s="10">
        <v>102.4</v>
      </c>
      <c r="AK109" s="10">
        <v>100.4</v>
      </c>
      <c r="AL109" s="62">
        <v>105.4</v>
      </c>
      <c r="AM109" s="10">
        <v>343.4</v>
      </c>
      <c r="AN109" s="10">
        <v>270.5</v>
      </c>
      <c r="AO109" s="10"/>
      <c r="AP109" s="213">
        <v>4134</v>
      </c>
      <c r="AQ109" s="10">
        <v>686.1</v>
      </c>
      <c r="AR109" s="10">
        <v>694.1</v>
      </c>
      <c r="AS109" s="10">
        <v>1216.1</v>
      </c>
      <c r="AT109" s="10">
        <v>1537.7</v>
      </c>
      <c r="AU109" s="10">
        <v>216.7</v>
      </c>
      <c r="AV109" s="10">
        <v>236.7</v>
      </c>
      <c r="AW109" s="201">
        <v>232.7</v>
      </c>
      <c r="AX109" s="201">
        <v>230.7</v>
      </c>
      <c r="AY109" s="201">
        <v>231.7</v>
      </c>
      <c r="AZ109" s="201">
        <v>231.7</v>
      </c>
      <c r="BA109" s="201">
        <v>232.7</v>
      </c>
      <c r="BB109" s="201">
        <v>600.7</v>
      </c>
      <c r="BC109" s="201">
        <v>382.7</v>
      </c>
      <c r="BD109" s="10">
        <v>478.7</v>
      </c>
      <c r="BE109" s="201">
        <v>539.7</v>
      </c>
      <c r="BF109" s="10">
        <v>519.3</v>
      </c>
      <c r="BG109" s="10"/>
      <c r="BH109" s="256">
        <v>9300</v>
      </c>
      <c r="BI109" s="84">
        <v>1702</v>
      </c>
      <c r="BJ109" s="84">
        <v>2148</v>
      </c>
      <c r="BK109" s="84">
        <v>2767</v>
      </c>
      <c r="BL109" s="84">
        <v>2683</v>
      </c>
      <c r="BM109" s="84">
        <v>680</v>
      </c>
      <c r="BN109" s="84">
        <v>513</v>
      </c>
      <c r="BO109" s="84">
        <v>509</v>
      </c>
      <c r="BP109" s="84">
        <v>511</v>
      </c>
      <c r="BQ109" s="84">
        <v>514</v>
      </c>
      <c r="BR109" s="84">
        <v>1123</v>
      </c>
      <c r="BS109" s="84">
        <v>926</v>
      </c>
      <c r="BT109" s="84">
        <v>916</v>
      </c>
      <c r="BU109" s="84">
        <v>925</v>
      </c>
      <c r="BV109" s="84">
        <v>773</v>
      </c>
      <c r="BW109" s="84">
        <v>932</v>
      </c>
      <c r="BX109" s="84">
        <v>978</v>
      </c>
      <c r="BZ109" s="260">
        <v>3490</v>
      </c>
      <c r="CA109" s="84">
        <v>1261</v>
      </c>
      <c r="CB109" s="84">
        <v>204</v>
      </c>
      <c r="CC109" s="84">
        <v>1432</v>
      </c>
      <c r="CD109" s="84">
        <v>1552</v>
      </c>
      <c r="CE109" s="84">
        <v>304</v>
      </c>
      <c r="CF109" s="84">
        <v>350</v>
      </c>
      <c r="CG109" s="84">
        <v>319</v>
      </c>
      <c r="CH109" s="84">
        <v>0</v>
      </c>
      <c r="CI109" s="84">
        <v>0</v>
      </c>
      <c r="CJ109" s="84">
        <v>108</v>
      </c>
      <c r="CK109" s="84">
        <v>286</v>
      </c>
      <c r="CL109" s="84">
        <v>440</v>
      </c>
      <c r="CM109" s="84">
        <v>418</v>
      </c>
      <c r="CN109" s="84">
        <v>460</v>
      </c>
      <c r="CO109" s="84">
        <v>442</v>
      </c>
      <c r="CP109" s="84">
        <v>363</v>
      </c>
      <c r="CS109" s="260">
        <v>3694.6</v>
      </c>
      <c r="CT109" s="84">
        <v>1373.6</v>
      </c>
      <c r="CU109" s="84">
        <v>278</v>
      </c>
      <c r="CV109" s="84">
        <v>695</v>
      </c>
      <c r="CW109" s="84">
        <v>1348</v>
      </c>
      <c r="CX109" s="84">
        <v>358</v>
      </c>
      <c r="CY109" s="84">
        <v>819.6</v>
      </c>
      <c r="CZ109" s="84">
        <v>196</v>
      </c>
      <c r="DA109" s="84">
        <v>0</v>
      </c>
      <c r="DB109" s="84">
        <v>0</v>
      </c>
      <c r="DC109" s="84">
        <v>278</v>
      </c>
      <c r="DD109" s="84">
        <v>0</v>
      </c>
      <c r="DE109" s="84">
        <v>367</v>
      </c>
      <c r="DF109" s="84">
        <v>328</v>
      </c>
      <c r="DG109" s="84">
        <v>454</v>
      </c>
      <c r="DH109" s="84">
        <v>439</v>
      </c>
      <c r="DI109" s="84">
        <v>455</v>
      </c>
      <c r="DJ109" s="84">
        <v>3694.6</v>
      </c>
      <c r="DL109" s="260">
        <v>1621</v>
      </c>
      <c r="DM109" s="84">
        <v>223</v>
      </c>
      <c r="DN109" s="84">
        <v>275</v>
      </c>
      <c r="DO109" s="84">
        <v>481</v>
      </c>
      <c r="DP109" s="84">
        <v>642</v>
      </c>
      <c r="DQ109" s="62">
        <v>223</v>
      </c>
      <c r="DR109" s="10">
        <v>0</v>
      </c>
      <c r="DS109" s="10">
        <v>0</v>
      </c>
      <c r="DT109" s="10">
        <v>0</v>
      </c>
      <c r="DU109" s="10">
        <v>142</v>
      </c>
      <c r="DV109" s="62">
        <v>133</v>
      </c>
      <c r="DW109" s="62">
        <v>28</v>
      </c>
      <c r="DX109" s="62">
        <v>251</v>
      </c>
      <c r="DY109" s="84">
        <v>202</v>
      </c>
      <c r="DZ109" s="84">
        <v>377</v>
      </c>
      <c r="EA109" s="84">
        <v>134</v>
      </c>
      <c r="EB109" s="84">
        <v>131</v>
      </c>
      <c r="ED109" s="260">
        <v>1898</v>
      </c>
      <c r="EE109" s="205" t="s">
        <v>350</v>
      </c>
      <c r="EF109" s="84">
        <v>470.4</v>
      </c>
      <c r="EG109" s="84">
        <v>748.4</v>
      </c>
      <c r="EH109" s="62">
        <v>679.2</v>
      </c>
      <c r="EI109" s="209">
        <v>0</v>
      </c>
      <c r="EJ109" s="205">
        <v>0</v>
      </c>
      <c r="EK109" s="10">
        <v>0</v>
      </c>
      <c r="EL109" s="84">
        <v>78.8</v>
      </c>
      <c r="EM109" s="205">
        <v>160</v>
      </c>
      <c r="EN109" s="62">
        <v>231.6</v>
      </c>
      <c r="EO109" s="62">
        <v>194.8</v>
      </c>
      <c r="EP109" s="62">
        <v>258.8</v>
      </c>
      <c r="EQ109" s="62">
        <v>294.8</v>
      </c>
      <c r="ER109" s="62">
        <v>260.8</v>
      </c>
      <c r="ES109" s="84">
        <v>246.8</v>
      </c>
      <c r="ET109" s="84">
        <v>171.6</v>
      </c>
      <c r="EV109" s="302"/>
      <c r="EW109" s="205" t="s">
        <v>350</v>
      </c>
      <c r="EX109" s="205" t="s">
        <v>350</v>
      </c>
      <c r="EY109" s="205" t="s">
        <v>350</v>
      </c>
      <c r="EZ109" s="205" t="s">
        <v>350</v>
      </c>
      <c r="FA109" s="205" t="s">
        <v>350</v>
      </c>
      <c r="FB109" s="205" t="s">
        <v>350</v>
      </c>
      <c r="FC109" s="205" t="s">
        <v>350</v>
      </c>
      <c r="FD109" s="205" t="s">
        <v>350</v>
      </c>
      <c r="FE109" s="205" t="s">
        <v>350</v>
      </c>
      <c r="FF109" s="205" t="s">
        <v>350</v>
      </c>
      <c r="FG109" s="205" t="s">
        <v>350</v>
      </c>
      <c r="FH109" s="205" t="s">
        <v>350</v>
      </c>
      <c r="FI109" s="205" t="s">
        <v>350</v>
      </c>
      <c r="FJ109" s="205" t="s">
        <v>350</v>
      </c>
      <c r="FK109" s="205" t="s">
        <v>350</v>
      </c>
      <c r="FL109" s="205" t="s">
        <v>350</v>
      </c>
      <c r="FM109" s="302"/>
      <c r="FN109" s="6"/>
      <c r="FO109" s="6"/>
      <c r="FP109" s="6"/>
      <c r="FQ109" s="126"/>
      <c r="FR109" s="205" t="s">
        <v>350</v>
      </c>
      <c r="FS109" s="205" t="s">
        <v>350</v>
      </c>
      <c r="FT109" s="205" t="s">
        <v>350</v>
      </c>
      <c r="FU109" s="205" t="s">
        <v>350</v>
      </c>
      <c r="FV109" s="205" t="s">
        <v>350</v>
      </c>
      <c r="FW109" s="205" t="s">
        <v>350</v>
      </c>
      <c r="FX109" s="205" t="s">
        <v>350</v>
      </c>
      <c r="FY109" s="205" t="s">
        <v>350</v>
      </c>
      <c r="FZ109" s="205" t="s">
        <v>350</v>
      </c>
      <c r="GA109" s="201" t="s">
        <v>350</v>
      </c>
      <c r="GB109" s="201" t="s">
        <v>350</v>
      </c>
      <c r="GC109" s="201" t="s">
        <v>350</v>
      </c>
      <c r="GE109" s="289"/>
      <c r="GF109" s="289"/>
      <c r="GG109" s="289"/>
      <c r="GH109" s="289"/>
      <c r="GI109" s="10" t="s">
        <v>350</v>
      </c>
      <c r="GJ109" s="10" t="s">
        <v>350</v>
      </c>
      <c r="GK109" s="10" t="s">
        <v>350</v>
      </c>
      <c r="GL109" s="10" t="s">
        <v>350</v>
      </c>
      <c r="GM109" s="62"/>
      <c r="GN109" s="10" t="s">
        <v>350</v>
      </c>
      <c r="GO109" s="10" t="s">
        <v>350</v>
      </c>
      <c r="GP109" s="10" t="s">
        <v>350</v>
      </c>
      <c r="GQ109" s="10" t="s">
        <v>350</v>
      </c>
      <c r="GR109" s="10" t="s">
        <v>350</v>
      </c>
      <c r="GS109" s="10" t="s">
        <v>350</v>
      </c>
      <c r="GT109" s="10" t="s">
        <v>350</v>
      </c>
      <c r="GU109" s="282"/>
      <c r="GZ109" s="10"/>
      <c r="HA109" s="10"/>
      <c r="HB109" s="10"/>
      <c r="HC109" s="10"/>
      <c r="HD109" s="62"/>
      <c r="HE109" s="62"/>
      <c r="HF109" s="62"/>
      <c r="HG109" s="62"/>
      <c r="HH109" s="62"/>
      <c r="HI109" s="62"/>
      <c r="HJ109" s="62"/>
      <c r="HK109" s="62"/>
      <c r="HM109" s="280"/>
      <c r="HN109" s="280"/>
      <c r="HO109" s="280"/>
      <c r="HP109" s="280"/>
      <c r="HQ109" s="280"/>
      <c r="HR109" s="280"/>
      <c r="HS109" s="280"/>
      <c r="HT109" s="10"/>
      <c r="HU109" s="62"/>
      <c r="HV109" s="62"/>
      <c r="HW109" s="62"/>
      <c r="HX109" s="62"/>
      <c r="HY109" s="62"/>
      <c r="HZ109" s="62"/>
      <c r="IA109" s="62"/>
      <c r="IB109" s="62"/>
    </row>
    <row r="110" spans="1:236" s="84" customFormat="1" ht="24">
      <c r="A110" s="189" t="s">
        <v>313</v>
      </c>
      <c r="B110" s="175" t="s">
        <v>311</v>
      </c>
      <c r="C110" s="175" t="s">
        <v>311</v>
      </c>
      <c r="D110" s="189" t="s">
        <v>200</v>
      </c>
      <c r="E110" s="198" t="s">
        <v>82</v>
      </c>
      <c r="F110" s="215">
        <v>2060</v>
      </c>
      <c r="G110" s="205">
        <v>800</v>
      </c>
      <c r="H110" s="205">
        <v>600</v>
      </c>
      <c r="I110" s="205">
        <v>160</v>
      </c>
      <c r="J110" s="205">
        <v>500</v>
      </c>
      <c r="K110" s="206">
        <v>0</v>
      </c>
      <c r="L110" s="205">
        <v>800</v>
      </c>
      <c r="M110" s="205">
        <v>0</v>
      </c>
      <c r="N110" s="205">
        <v>0</v>
      </c>
      <c r="O110" s="205">
        <v>600</v>
      </c>
      <c r="P110" s="205">
        <v>0</v>
      </c>
      <c r="Q110" s="205">
        <v>0</v>
      </c>
      <c r="R110" s="205">
        <v>160</v>
      </c>
      <c r="S110" s="205">
        <v>0</v>
      </c>
      <c r="T110" s="205">
        <v>174</v>
      </c>
      <c r="U110" s="205">
        <v>0</v>
      </c>
      <c r="V110" s="205">
        <v>326</v>
      </c>
      <c r="W110" s="10"/>
      <c r="X110" s="215">
        <v>375</v>
      </c>
      <c r="Y110" s="205">
        <v>375</v>
      </c>
      <c r="Z110" s="205">
        <v>0</v>
      </c>
      <c r="AA110" s="205">
        <v>0</v>
      </c>
      <c r="AB110" s="205">
        <v>0</v>
      </c>
      <c r="AC110" s="207">
        <v>0</v>
      </c>
      <c r="AD110" s="205">
        <v>125</v>
      </c>
      <c r="AE110" s="205">
        <v>250</v>
      </c>
      <c r="AF110" s="205">
        <v>0</v>
      </c>
      <c r="AG110" s="207">
        <v>0</v>
      </c>
      <c r="AH110" s="203">
        <v>0</v>
      </c>
      <c r="AI110" s="10">
        <v>0</v>
      </c>
      <c r="AJ110" s="10">
        <v>0</v>
      </c>
      <c r="AK110" s="10">
        <v>0</v>
      </c>
      <c r="AL110" s="62">
        <v>0</v>
      </c>
      <c r="AM110" s="10">
        <v>0</v>
      </c>
      <c r="AN110" s="10">
        <v>0</v>
      </c>
      <c r="AO110" s="10"/>
      <c r="AP110" s="213"/>
      <c r="AQ110" s="10">
        <v>0</v>
      </c>
      <c r="AR110" s="10">
        <v>0</v>
      </c>
      <c r="AS110" s="10"/>
      <c r="AT110" s="10">
        <v>0</v>
      </c>
      <c r="AU110" s="10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10">
        <v>0</v>
      </c>
      <c r="BE110" s="201">
        <v>0</v>
      </c>
      <c r="BF110" s="10"/>
      <c r="BG110" s="10"/>
      <c r="BH110" s="256">
        <v>0</v>
      </c>
      <c r="BZ110" s="260"/>
      <c r="CS110" s="260">
        <v>0</v>
      </c>
      <c r="DL110" s="260"/>
      <c r="DQ110" s="62"/>
      <c r="DR110" s="62"/>
      <c r="DS110" s="62" t="s">
        <v>351</v>
      </c>
      <c r="DT110" s="62"/>
      <c r="DU110" s="62"/>
      <c r="DV110" s="62"/>
      <c r="DW110" s="62"/>
      <c r="DX110" s="62"/>
      <c r="ED110" s="260"/>
      <c r="EE110" s="205" t="s">
        <v>350</v>
      </c>
      <c r="EF110" s="205" t="s">
        <v>350</v>
      </c>
      <c r="EG110" s="205" t="s">
        <v>350</v>
      </c>
      <c r="EH110" s="205" t="s">
        <v>350</v>
      </c>
      <c r="EI110" s="62">
        <v>0</v>
      </c>
      <c r="EJ110" s="62">
        <v>0</v>
      </c>
      <c r="EK110" s="62">
        <v>0</v>
      </c>
      <c r="EL110" s="84">
        <v>0</v>
      </c>
      <c r="EM110" s="201" t="s">
        <v>350</v>
      </c>
      <c r="EN110" s="201" t="s">
        <v>350</v>
      </c>
      <c r="EO110" s="201" t="s">
        <v>350</v>
      </c>
      <c r="EP110" s="201" t="s">
        <v>350</v>
      </c>
      <c r="EQ110" s="201" t="s">
        <v>350</v>
      </c>
      <c r="ER110" s="201" t="s">
        <v>350</v>
      </c>
      <c r="ES110" s="201" t="s">
        <v>350</v>
      </c>
      <c r="ET110" s="201" t="s">
        <v>350</v>
      </c>
      <c r="EU110" s="201"/>
      <c r="EV110" s="302"/>
      <c r="EW110" s="62"/>
      <c r="FA110" s="62"/>
      <c r="FM110" s="302"/>
      <c r="FN110" s="6"/>
      <c r="FO110" s="6"/>
      <c r="FP110" s="6"/>
      <c r="FQ110" s="126"/>
      <c r="GE110" s="289"/>
      <c r="GF110" s="289"/>
      <c r="GG110" s="289"/>
      <c r="GH110" s="289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28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M110" s="280"/>
      <c r="HN110" s="280"/>
      <c r="HO110" s="280"/>
      <c r="HP110" s="280"/>
      <c r="HQ110" s="280"/>
      <c r="HR110" s="280"/>
      <c r="HS110" s="280"/>
      <c r="HT110" s="62"/>
      <c r="HU110" s="62"/>
      <c r="HV110" s="62"/>
      <c r="HW110" s="62"/>
      <c r="HX110" s="62"/>
      <c r="HY110" s="62"/>
      <c r="HZ110" s="62"/>
      <c r="IA110" s="62"/>
      <c r="IB110" s="62"/>
    </row>
    <row r="111" spans="1:236" s="84" customFormat="1" ht="24">
      <c r="A111" s="189" t="s">
        <v>314</v>
      </c>
      <c r="B111" s="175" t="s">
        <v>311</v>
      </c>
      <c r="C111" s="175" t="s">
        <v>311</v>
      </c>
      <c r="D111" s="189" t="s">
        <v>354</v>
      </c>
      <c r="E111" s="175" t="s">
        <v>82</v>
      </c>
      <c r="F111" s="215">
        <v>1497</v>
      </c>
      <c r="G111" s="205">
        <v>658</v>
      </c>
      <c r="H111" s="205">
        <v>257</v>
      </c>
      <c r="I111" s="205">
        <v>181</v>
      </c>
      <c r="J111" s="205">
        <v>401</v>
      </c>
      <c r="K111" s="64">
        <v>233.3</v>
      </c>
      <c r="L111" s="10">
        <v>246.3</v>
      </c>
      <c r="M111" s="10">
        <v>178.3</v>
      </c>
      <c r="N111" s="10">
        <v>170.3</v>
      </c>
      <c r="O111" s="10">
        <v>43.3</v>
      </c>
      <c r="P111" s="10">
        <v>43.3</v>
      </c>
      <c r="Q111" s="10">
        <v>28.3</v>
      </c>
      <c r="R111" s="10">
        <v>39.3</v>
      </c>
      <c r="S111" s="10">
        <v>113.4</v>
      </c>
      <c r="T111" s="10">
        <v>171.4</v>
      </c>
      <c r="U111" s="10">
        <v>106.4</v>
      </c>
      <c r="V111" s="10">
        <v>123.4</v>
      </c>
      <c r="W111" s="10"/>
      <c r="X111" s="215">
        <v>1386</v>
      </c>
      <c r="Y111" s="205">
        <v>500</v>
      </c>
      <c r="Z111" s="205">
        <v>353</v>
      </c>
      <c r="AA111" s="205">
        <v>209</v>
      </c>
      <c r="AB111" s="205">
        <v>324</v>
      </c>
      <c r="AC111" s="207">
        <v>132</v>
      </c>
      <c r="AD111" s="205">
        <v>188</v>
      </c>
      <c r="AE111" s="205">
        <v>180</v>
      </c>
      <c r="AF111" s="205">
        <v>162</v>
      </c>
      <c r="AG111" s="207">
        <v>107</v>
      </c>
      <c r="AH111" s="203">
        <v>83.9</v>
      </c>
      <c r="AI111" s="10">
        <v>103.9</v>
      </c>
      <c r="AJ111" s="10">
        <v>46.9</v>
      </c>
      <c r="AK111" s="10">
        <v>57.9</v>
      </c>
      <c r="AL111" s="62">
        <v>126.8</v>
      </c>
      <c r="AM111" s="10">
        <v>84.8</v>
      </c>
      <c r="AN111" s="10">
        <v>112.8</v>
      </c>
      <c r="AO111" s="10"/>
      <c r="AP111" s="213">
        <v>2067</v>
      </c>
      <c r="AQ111" s="10">
        <v>584.4</v>
      </c>
      <c r="AR111" s="10">
        <v>659.4</v>
      </c>
      <c r="AS111" s="10">
        <v>390.4</v>
      </c>
      <c r="AT111" s="10">
        <v>432.8</v>
      </c>
      <c r="AU111" s="10">
        <v>87.8</v>
      </c>
      <c r="AV111" s="10">
        <v>182.8</v>
      </c>
      <c r="AW111" s="201">
        <v>313.8</v>
      </c>
      <c r="AX111" s="201">
        <v>313.8</v>
      </c>
      <c r="AY111" s="201">
        <v>202.8</v>
      </c>
      <c r="AZ111" s="201">
        <v>142.8</v>
      </c>
      <c r="BA111" s="201">
        <v>135.8</v>
      </c>
      <c r="BB111" s="201">
        <v>125.8</v>
      </c>
      <c r="BC111" s="201">
        <v>128.8</v>
      </c>
      <c r="BD111" s="10">
        <v>134.8</v>
      </c>
      <c r="BE111" s="201">
        <v>135.8</v>
      </c>
      <c r="BF111" s="10">
        <v>162.2</v>
      </c>
      <c r="BG111" s="10"/>
      <c r="BH111" s="256">
        <v>1302</v>
      </c>
      <c r="BI111" s="84">
        <v>367.5</v>
      </c>
      <c r="BJ111" s="84">
        <v>296.5</v>
      </c>
      <c r="BK111" s="84">
        <v>187.5</v>
      </c>
      <c r="BL111" s="84">
        <v>450.5</v>
      </c>
      <c r="BM111" s="84">
        <v>127.5</v>
      </c>
      <c r="BN111" s="84">
        <v>125.5</v>
      </c>
      <c r="BO111" s="84">
        <v>114.5</v>
      </c>
      <c r="BP111" s="84">
        <v>112.5</v>
      </c>
      <c r="BQ111" s="84">
        <v>115.5</v>
      </c>
      <c r="BR111" s="84">
        <v>68.5</v>
      </c>
      <c r="BS111" s="84">
        <v>61.5</v>
      </c>
      <c r="BT111" s="84">
        <v>62.5</v>
      </c>
      <c r="BU111" s="84">
        <v>63.5</v>
      </c>
      <c r="BV111" s="84">
        <v>201.5</v>
      </c>
      <c r="BW111" s="84">
        <v>98.5</v>
      </c>
      <c r="BX111" s="84">
        <v>150.5</v>
      </c>
      <c r="BZ111" s="260">
        <v>1235</v>
      </c>
      <c r="CA111" s="84">
        <v>420</v>
      </c>
      <c r="CB111" s="84">
        <v>308</v>
      </c>
      <c r="CC111" s="84">
        <v>221</v>
      </c>
      <c r="CD111" s="84">
        <v>286</v>
      </c>
      <c r="CE111" s="84">
        <v>168</v>
      </c>
      <c r="CF111" s="84">
        <v>127</v>
      </c>
      <c r="CG111" s="84">
        <v>125</v>
      </c>
      <c r="CH111" s="84">
        <v>112</v>
      </c>
      <c r="CI111" s="84">
        <v>113</v>
      </c>
      <c r="CJ111" s="84">
        <v>83</v>
      </c>
      <c r="CK111" s="84">
        <v>60</v>
      </c>
      <c r="CL111" s="84">
        <v>80</v>
      </c>
      <c r="CM111" s="84">
        <v>81</v>
      </c>
      <c r="CN111" s="84">
        <v>84</v>
      </c>
      <c r="CO111" s="84">
        <v>82</v>
      </c>
      <c r="CP111" s="84">
        <v>120</v>
      </c>
      <c r="CS111" s="260">
        <v>1232</v>
      </c>
      <c r="CT111" s="84">
        <v>429</v>
      </c>
      <c r="CU111" s="84">
        <v>283</v>
      </c>
      <c r="CV111" s="84">
        <v>196</v>
      </c>
      <c r="CW111" s="84">
        <v>324</v>
      </c>
      <c r="CX111" s="84">
        <v>170</v>
      </c>
      <c r="CY111" s="84">
        <v>145</v>
      </c>
      <c r="CZ111" s="84">
        <v>114</v>
      </c>
      <c r="DA111" s="84">
        <v>104</v>
      </c>
      <c r="DB111" s="84">
        <v>95</v>
      </c>
      <c r="DC111" s="84">
        <v>84</v>
      </c>
      <c r="DD111" s="84">
        <v>75</v>
      </c>
      <c r="DE111" s="84">
        <v>60</v>
      </c>
      <c r="DF111" s="84">
        <v>61</v>
      </c>
      <c r="DG111" s="84">
        <v>73</v>
      </c>
      <c r="DH111" s="84">
        <v>110</v>
      </c>
      <c r="DI111" s="84">
        <v>141</v>
      </c>
      <c r="DJ111" s="84">
        <v>1232</v>
      </c>
      <c r="DL111" s="260">
        <v>1246</v>
      </c>
      <c r="DM111" s="84">
        <v>474</v>
      </c>
      <c r="DN111" s="84">
        <v>283</v>
      </c>
      <c r="DO111" s="84">
        <v>224</v>
      </c>
      <c r="DP111" s="84">
        <v>265</v>
      </c>
      <c r="DQ111" s="84">
        <v>178</v>
      </c>
      <c r="DR111" s="84">
        <v>176</v>
      </c>
      <c r="DS111" s="84">
        <v>120</v>
      </c>
      <c r="DT111" s="84">
        <v>103</v>
      </c>
      <c r="DU111" s="84">
        <v>92</v>
      </c>
      <c r="DV111" s="84">
        <v>88</v>
      </c>
      <c r="DW111" s="84">
        <v>82</v>
      </c>
      <c r="DX111" s="84">
        <v>71</v>
      </c>
      <c r="DY111" s="84">
        <v>71</v>
      </c>
      <c r="DZ111" s="84">
        <v>72</v>
      </c>
      <c r="EA111" s="84">
        <v>90</v>
      </c>
      <c r="EB111" s="84">
        <v>103</v>
      </c>
      <c r="ED111" s="260">
        <v>1008</v>
      </c>
      <c r="EE111" s="84">
        <v>388</v>
      </c>
      <c r="EF111" s="84">
        <v>285</v>
      </c>
      <c r="EG111" s="84">
        <v>166</v>
      </c>
      <c r="EH111" s="62">
        <v>169</v>
      </c>
      <c r="EI111" s="84">
        <v>116</v>
      </c>
      <c r="EJ111" s="84">
        <v>162</v>
      </c>
      <c r="EK111" s="84">
        <v>110</v>
      </c>
      <c r="EL111" s="84">
        <v>97</v>
      </c>
      <c r="EM111" s="84">
        <v>112</v>
      </c>
      <c r="EN111" s="62">
        <v>76</v>
      </c>
      <c r="EO111" s="62">
        <v>63</v>
      </c>
      <c r="EP111" s="62">
        <v>52</v>
      </c>
      <c r="EQ111" s="62">
        <v>51</v>
      </c>
      <c r="ER111" s="84">
        <v>54</v>
      </c>
      <c r="ES111" s="84">
        <v>58</v>
      </c>
      <c r="ET111" s="84">
        <v>57</v>
      </c>
      <c r="EV111" s="302">
        <v>611</v>
      </c>
      <c r="EW111" s="62">
        <v>300</v>
      </c>
      <c r="EX111" s="84">
        <v>118</v>
      </c>
      <c r="EY111" s="84">
        <v>73</v>
      </c>
      <c r="EZ111" s="84">
        <v>112</v>
      </c>
      <c r="FA111" s="6">
        <v>126</v>
      </c>
      <c r="FB111" s="6">
        <v>113</v>
      </c>
      <c r="FC111" s="6">
        <v>61</v>
      </c>
      <c r="FD111" s="6">
        <v>53</v>
      </c>
      <c r="FE111" s="6">
        <v>29</v>
      </c>
      <c r="FF111" s="6">
        <v>36</v>
      </c>
      <c r="FG111" s="6">
        <v>33</v>
      </c>
      <c r="FH111" s="6">
        <v>14</v>
      </c>
      <c r="FI111" s="6">
        <v>26</v>
      </c>
      <c r="FJ111" s="6">
        <v>27</v>
      </c>
      <c r="FK111" s="6">
        <v>31</v>
      </c>
      <c r="FL111" s="6">
        <v>54</v>
      </c>
      <c r="FM111" s="302"/>
      <c r="FN111" s="6">
        <v>136</v>
      </c>
      <c r="FO111" s="6">
        <v>139</v>
      </c>
      <c r="FP111" s="6">
        <v>71</v>
      </c>
      <c r="FQ111" s="126">
        <v>50.8</v>
      </c>
      <c r="FR111" s="84">
        <v>42</v>
      </c>
      <c r="FS111" s="84">
        <v>46</v>
      </c>
      <c r="FT111" s="84">
        <v>48</v>
      </c>
      <c r="FU111" s="84">
        <v>27</v>
      </c>
      <c r="FV111" s="84">
        <v>107</v>
      </c>
      <c r="FW111" s="84">
        <v>5</v>
      </c>
      <c r="FX111" s="84">
        <v>24</v>
      </c>
      <c r="FY111" s="84">
        <v>25</v>
      </c>
      <c r="FZ111" s="84">
        <v>22</v>
      </c>
      <c r="GA111" s="84">
        <v>5</v>
      </c>
      <c r="GB111" s="84">
        <v>28</v>
      </c>
      <c r="GC111" s="84">
        <v>17.8</v>
      </c>
      <c r="GE111" s="290">
        <v>149</v>
      </c>
      <c r="GF111" s="290">
        <v>105</v>
      </c>
      <c r="GG111" s="290">
        <v>4076</v>
      </c>
      <c r="GH111" s="290">
        <v>18</v>
      </c>
      <c r="GI111" s="62">
        <v>9</v>
      </c>
      <c r="GJ111" s="62">
        <v>8</v>
      </c>
      <c r="GK111" s="62">
        <v>132</v>
      </c>
      <c r="GL111" s="62">
        <v>54</v>
      </c>
      <c r="GM111" s="62">
        <v>6</v>
      </c>
      <c r="GN111" s="62">
        <v>45</v>
      </c>
      <c r="GO111" s="62">
        <v>45</v>
      </c>
      <c r="GP111" s="62">
        <v>3906</v>
      </c>
      <c r="GQ111" s="62">
        <v>125</v>
      </c>
      <c r="GR111" s="62">
        <v>4</v>
      </c>
      <c r="GS111" s="62">
        <v>10</v>
      </c>
      <c r="GT111" s="62">
        <v>4</v>
      </c>
      <c r="GU111" s="282"/>
      <c r="GV111" s="280">
        <v>21</v>
      </c>
      <c r="GW111" s="280">
        <v>2169</v>
      </c>
      <c r="GX111" s="280">
        <v>106</v>
      </c>
      <c r="GY111" s="280">
        <v>157</v>
      </c>
      <c r="GZ111" s="62">
        <v>11</v>
      </c>
      <c r="HA111" s="62">
        <v>9</v>
      </c>
      <c r="HB111" s="62">
        <v>1</v>
      </c>
      <c r="HC111" s="62">
        <v>2136</v>
      </c>
      <c r="HD111" s="6">
        <v>4</v>
      </c>
      <c r="HE111" s="6">
        <v>29</v>
      </c>
      <c r="HF111" s="6">
        <v>50</v>
      </c>
      <c r="HG111" s="6">
        <v>6</v>
      </c>
      <c r="HH111" s="6">
        <v>50</v>
      </c>
      <c r="HI111" s="6">
        <v>8</v>
      </c>
      <c r="HJ111" s="6">
        <v>3</v>
      </c>
      <c r="HK111" s="6">
        <v>146</v>
      </c>
      <c r="HM111" s="280"/>
      <c r="HN111" s="280">
        <f t="shared" si="3"/>
        <v>100</v>
      </c>
      <c r="HO111" s="280">
        <f t="shared" si="4"/>
        <v>13</v>
      </c>
      <c r="HP111" s="280">
        <f t="shared" si="5"/>
        <v>4</v>
      </c>
      <c r="HQ111" s="280">
        <v>0</v>
      </c>
      <c r="HR111" s="280">
        <v>0</v>
      </c>
      <c r="HS111" s="280"/>
      <c r="HT111" s="62">
        <v>0</v>
      </c>
      <c r="HU111" s="6">
        <v>0</v>
      </c>
      <c r="HV111" s="6">
        <v>100</v>
      </c>
      <c r="HW111" s="6">
        <v>0</v>
      </c>
      <c r="HX111" s="6">
        <v>0</v>
      </c>
      <c r="HY111" s="6">
        <v>13</v>
      </c>
      <c r="HZ111" s="6">
        <v>2</v>
      </c>
      <c r="IA111" s="6">
        <v>1</v>
      </c>
      <c r="IB111" s="6">
        <v>1</v>
      </c>
    </row>
    <row r="112" spans="1:236" s="84" customFormat="1" ht="12">
      <c r="A112" s="189"/>
      <c r="B112" s="175"/>
      <c r="C112" s="175"/>
      <c r="D112" s="189"/>
      <c r="E112" s="175"/>
      <c r="F112" s="215"/>
      <c r="G112" s="205"/>
      <c r="H112" s="205"/>
      <c r="I112" s="205"/>
      <c r="J112" s="205"/>
      <c r="K112" s="206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10"/>
      <c r="X112" s="215"/>
      <c r="Y112" s="205"/>
      <c r="Z112" s="205"/>
      <c r="AA112" s="205"/>
      <c r="AB112" s="205"/>
      <c r="AC112" s="207"/>
      <c r="AD112" s="205"/>
      <c r="AE112" s="205"/>
      <c r="AF112" s="205"/>
      <c r="AG112" s="203"/>
      <c r="AH112" s="203"/>
      <c r="AI112" s="10"/>
      <c r="AJ112" s="10"/>
      <c r="AK112" s="10"/>
      <c r="AL112" s="62"/>
      <c r="AM112" s="10"/>
      <c r="AN112" s="10"/>
      <c r="AO112" s="10"/>
      <c r="AP112" s="213"/>
      <c r="AQ112" s="10"/>
      <c r="AR112" s="10"/>
      <c r="AS112" s="10"/>
      <c r="AT112" s="10"/>
      <c r="AU112" s="10"/>
      <c r="AV112" s="201"/>
      <c r="AW112" s="201"/>
      <c r="AX112" s="201"/>
      <c r="AY112" s="201"/>
      <c r="AZ112" s="201"/>
      <c r="BA112" s="201"/>
      <c r="BB112" s="201"/>
      <c r="BC112" s="201"/>
      <c r="BD112" s="10"/>
      <c r="BE112" s="201"/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302"/>
      <c r="EW112" s="62"/>
      <c r="FA112" s="62"/>
      <c r="FM112" s="302"/>
      <c r="FN112" s="6"/>
      <c r="FO112" s="6"/>
      <c r="FP112" s="6"/>
      <c r="FQ112" s="126"/>
      <c r="GE112" s="289"/>
      <c r="GF112" s="289"/>
      <c r="GG112" s="289"/>
      <c r="GH112" s="289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28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M112" s="280"/>
      <c r="HN112" s="280"/>
      <c r="HO112" s="280"/>
      <c r="HP112" s="280"/>
      <c r="HQ112" s="280"/>
      <c r="HR112" s="280"/>
      <c r="HS112" s="280"/>
      <c r="HT112" s="62"/>
      <c r="HU112" s="62"/>
      <c r="HV112" s="62"/>
      <c r="HW112" s="62"/>
      <c r="HX112" s="62"/>
      <c r="HY112" s="62"/>
      <c r="HZ112" s="62"/>
      <c r="IA112" s="62"/>
      <c r="IB112" s="62"/>
    </row>
    <row r="113" spans="1:236" s="84" customFormat="1" ht="24">
      <c r="A113" s="231" t="s">
        <v>315</v>
      </c>
      <c r="B113" s="188"/>
      <c r="C113" s="188"/>
      <c r="D113" s="197" t="s">
        <v>188</v>
      </c>
      <c r="E113" s="188"/>
      <c r="F113" s="21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10"/>
      <c r="X113" s="215"/>
      <c r="Y113" s="205"/>
      <c r="Z113" s="205"/>
      <c r="AA113" s="205"/>
      <c r="AB113" s="205"/>
      <c r="AC113" s="207"/>
      <c r="AD113" s="205"/>
      <c r="AE113" s="205"/>
      <c r="AF113" s="205"/>
      <c r="AG113" s="203"/>
      <c r="AH113" s="203"/>
      <c r="AI113" s="10"/>
      <c r="AJ113" s="10"/>
      <c r="AK113" s="10"/>
      <c r="AL113" s="62"/>
      <c r="AM113" s="10"/>
      <c r="AN113" s="10"/>
      <c r="AO113" s="10"/>
      <c r="AP113" s="213"/>
      <c r="AQ113" s="10"/>
      <c r="AR113" s="10"/>
      <c r="AS113" s="10"/>
      <c r="AT113" s="10"/>
      <c r="AU113" s="10"/>
      <c r="AV113" s="201"/>
      <c r="AW113" s="201"/>
      <c r="AX113" s="201"/>
      <c r="AY113" s="201"/>
      <c r="AZ113" s="201"/>
      <c r="BA113" s="201"/>
      <c r="BB113" s="201"/>
      <c r="BC113" s="201"/>
      <c r="BD113" s="10"/>
      <c r="BE113" s="201"/>
      <c r="BF113" s="10"/>
      <c r="BG113" s="10"/>
      <c r="BH113" s="256"/>
      <c r="BZ113" s="260"/>
      <c r="CS113" s="260"/>
      <c r="DL113" s="260"/>
      <c r="ED113" s="260"/>
      <c r="EH113" s="62"/>
      <c r="EP113" s="62"/>
      <c r="EQ113" s="62"/>
      <c r="EV113" s="302"/>
      <c r="EW113" s="62"/>
      <c r="FA113" s="62"/>
      <c r="FM113" s="302"/>
      <c r="FN113" s="6"/>
      <c r="FO113" s="6"/>
      <c r="FP113" s="6"/>
      <c r="FQ113" s="126"/>
      <c r="GE113" s="289"/>
      <c r="GF113" s="289"/>
      <c r="GG113" s="289"/>
      <c r="GH113" s="289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28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M113" s="280"/>
      <c r="HN113" s="280"/>
      <c r="HO113" s="280"/>
      <c r="HP113" s="280"/>
      <c r="HQ113" s="280"/>
      <c r="HR113" s="280"/>
      <c r="HS113" s="280"/>
      <c r="HT113" s="62"/>
      <c r="HU113" s="62"/>
      <c r="HV113" s="62"/>
      <c r="HW113" s="62"/>
      <c r="HX113" s="62"/>
      <c r="HY113" s="62"/>
      <c r="HZ113" s="62"/>
      <c r="IA113" s="62"/>
      <c r="IB113" s="62"/>
    </row>
    <row r="114" spans="1:236" s="84" customFormat="1" ht="24">
      <c r="A114" s="63" t="s">
        <v>316</v>
      </c>
      <c r="B114" s="176" t="s">
        <v>311</v>
      </c>
      <c r="C114" s="176" t="s">
        <v>311</v>
      </c>
      <c r="D114" s="63" t="s">
        <v>201</v>
      </c>
      <c r="E114" s="176" t="s">
        <v>82</v>
      </c>
      <c r="F114" s="215">
        <v>9</v>
      </c>
      <c r="G114" s="205">
        <v>3</v>
      </c>
      <c r="H114" s="205">
        <v>4</v>
      </c>
      <c r="I114" s="205">
        <v>1</v>
      </c>
      <c r="J114" s="205">
        <v>1</v>
      </c>
      <c r="K114" s="208">
        <v>2</v>
      </c>
      <c r="L114" s="205">
        <v>1</v>
      </c>
      <c r="M114" s="205">
        <v>0</v>
      </c>
      <c r="N114" s="205">
        <v>1</v>
      </c>
      <c r="O114" s="205">
        <v>1</v>
      </c>
      <c r="P114" s="205">
        <v>2</v>
      </c>
      <c r="Q114" s="205">
        <v>0</v>
      </c>
      <c r="R114" s="205">
        <v>0</v>
      </c>
      <c r="S114" s="205">
        <v>1</v>
      </c>
      <c r="T114" s="205">
        <v>0</v>
      </c>
      <c r="U114" s="205">
        <v>1</v>
      </c>
      <c r="V114" s="205">
        <v>0</v>
      </c>
      <c r="W114" s="10"/>
      <c r="X114" s="215">
        <v>2</v>
      </c>
      <c r="Y114" s="205">
        <v>0</v>
      </c>
      <c r="Z114" s="205">
        <v>0</v>
      </c>
      <c r="AA114" s="205">
        <v>2</v>
      </c>
      <c r="AB114" s="205">
        <v>0</v>
      </c>
      <c r="AC114" s="207">
        <v>0</v>
      </c>
      <c r="AD114" s="205">
        <v>0</v>
      </c>
      <c r="AE114" s="205">
        <v>0</v>
      </c>
      <c r="AF114" s="205">
        <v>0</v>
      </c>
      <c r="AG114" s="203">
        <v>0</v>
      </c>
      <c r="AH114" s="203">
        <v>0</v>
      </c>
      <c r="AI114" s="10">
        <v>1</v>
      </c>
      <c r="AJ114" s="10">
        <v>0</v>
      </c>
      <c r="AK114" s="10">
        <v>1</v>
      </c>
      <c r="AL114" s="62">
        <v>0</v>
      </c>
      <c r="AM114" s="10">
        <v>0</v>
      </c>
      <c r="AN114" s="10">
        <v>0</v>
      </c>
      <c r="AO114" s="10"/>
      <c r="AP114" s="213">
        <v>3</v>
      </c>
      <c r="AQ114" s="10">
        <v>0</v>
      </c>
      <c r="AR114" s="10">
        <v>3</v>
      </c>
      <c r="AS114" s="10"/>
      <c r="AT114" s="10">
        <v>0</v>
      </c>
      <c r="AU114" s="10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3</v>
      </c>
      <c r="BA114" s="201">
        <v>0</v>
      </c>
      <c r="BB114" s="201">
        <v>0</v>
      </c>
      <c r="BC114" s="201">
        <v>0</v>
      </c>
      <c r="BD114" s="10">
        <v>0</v>
      </c>
      <c r="BE114" s="201">
        <v>0</v>
      </c>
      <c r="BF114" s="10"/>
      <c r="BG114" s="10"/>
      <c r="BH114" s="256"/>
      <c r="BZ114" s="260"/>
      <c r="CS114" s="260"/>
      <c r="DL114" s="260"/>
      <c r="ED114" s="260"/>
      <c r="EH114" s="62"/>
      <c r="EP114" s="62"/>
      <c r="EQ114" s="62"/>
      <c r="EV114" s="302"/>
      <c r="EW114" s="62"/>
      <c r="FA114" s="62"/>
      <c r="FM114" s="302"/>
      <c r="FN114" s="6"/>
      <c r="FO114" s="6"/>
      <c r="FP114" s="6"/>
      <c r="FQ114" s="126"/>
      <c r="GE114" s="289"/>
      <c r="GF114" s="289"/>
      <c r="GG114" s="289"/>
      <c r="GH114" s="289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28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M114" s="280"/>
      <c r="HN114" s="280"/>
      <c r="HO114" s="280"/>
      <c r="HP114" s="280"/>
      <c r="HQ114" s="280"/>
      <c r="HR114" s="280"/>
      <c r="HS114" s="280"/>
      <c r="HT114" s="62"/>
      <c r="HU114" s="62"/>
      <c r="HV114" s="62"/>
      <c r="HW114" s="62"/>
      <c r="HX114" s="62"/>
      <c r="HY114" s="62"/>
      <c r="HZ114" s="62"/>
      <c r="IA114" s="62"/>
      <c r="IB114" s="62"/>
    </row>
    <row r="115" spans="1:236" s="84" customFormat="1" ht="24">
      <c r="A115" s="189" t="s">
        <v>317</v>
      </c>
      <c r="B115" s="176" t="s">
        <v>311</v>
      </c>
      <c r="C115" s="176" t="s">
        <v>311</v>
      </c>
      <c r="D115" s="189" t="s">
        <v>202</v>
      </c>
      <c r="E115" s="175" t="s">
        <v>82</v>
      </c>
      <c r="F115" s="215">
        <v>26</v>
      </c>
      <c r="G115" s="205">
        <v>20</v>
      </c>
      <c r="H115" s="205">
        <v>5</v>
      </c>
      <c r="I115" s="205">
        <v>1</v>
      </c>
      <c r="J115" s="205">
        <v>0</v>
      </c>
      <c r="K115" s="206">
        <v>10</v>
      </c>
      <c r="L115" s="205">
        <v>0</v>
      </c>
      <c r="M115" s="205">
        <v>10</v>
      </c>
      <c r="N115" s="205">
        <v>4</v>
      </c>
      <c r="O115" s="205">
        <v>0</v>
      </c>
      <c r="P115" s="205">
        <v>1</v>
      </c>
      <c r="Q115" s="205">
        <v>1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10"/>
      <c r="X115" s="215">
        <v>0</v>
      </c>
      <c r="Y115" s="205">
        <v>0</v>
      </c>
      <c r="Z115" s="205">
        <v>0</v>
      </c>
      <c r="AA115" s="205">
        <v>0</v>
      </c>
      <c r="AB115" s="205">
        <v>0</v>
      </c>
      <c r="AC115" s="207">
        <v>0</v>
      </c>
      <c r="AD115" s="205">
        <v>0</v>
      </c>
      <c r="AE115" s="205">
        <v>0</v>
      </c>
      <c r="AF115" s="205">
        <v>0</v>
      </c>
      <c r="AG115" s="203">
        <v>0</v>
      </c>
      <c r="AH115" s="203">
        <v>0</v>
      </c>
      <c r="AI115" s="10">
        <v>0</v>
      </c>
      <c r="AJ115" s="10">
        <v>0</v>
      </c>
      <c r="AK115" s="10">
        <v>0</v>
      </c>
      <c r="AL115" s="62">
        <v>0</v>
      </c>
      <c r="AM115" s="10">
        <v>0</v>
      </c>
      <c r="AN115" s="10">
        <v>0</v>
      </c>
      <c r="AO115" s="10"/>
      <c r="AP115" s="213">
        <v>1</v>
      </c>
      <c r="AQ115" s="10">
        <v>1</v>
      </c>
      <c r="AR115" s="10">
        <v>0</v>
      </c>
      <c r="AS115" s="10"/>
      <c r="AT115" s="10">
        <v>0</v>
      </c>
      <c r="AU115" s="10">
        <v>0</v>
      </c>
      <c r="AV115" s="201">
        <v>1</v>
      </c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10">
        <v>0</v>
      </c>
      <c r="BE115" s="201">
        <v>0</v>
      </c>
      <c r="BF115" s="10"/>
      <c r="BG115" s="10"/>
      <c r="BH115" s="256">
        <v>6</v>
      </c>
      <c r="BJ115" s="84">
        <v>1</v>
      </c>
      <c r="BK115" s="84">
        <v>0</v>
      </c>
      <c r="BL115" s="84">
        <v>5</v>
      </c>
      <c r="BQ115" s="84">
        <v>1</v>
      </c>
      <c r="BU115" s="84">
        <v>0</v>
      </c>
      <c r="BV115" s="84">
        <v>1</v>
      </c>
      <c r="BW115" s="84">
        <v>4</v>
      </c>
      <c r="BX115" s="84">
        <v>0</v>
      </c>
      <c r="BZ115" s="260"/>
      <c r="CS115" s="260"/>
      <c r="DL115" s="260"/>
      <c r="ED115" s="260"/>
      <c r="EH115" s="62"/>
      <c r="EP115" s="62"/>
      <c r="EQ115" s="62"/>
      <c r="EV115" s="302"/>
      <c r="EW115" s="62"/>
      <c r="FA115" s="62"/>
      <c r="FM115" s="302"/>
      <c r="FN115" s="6"/>
      <c r="FO115" s="6"/>
      <c r="FP115" s="6"/>
      <c r="FQ115" s="126"/>
      <c r="GE115" s="289"/>
      <c r="GF115" s="289"/>
      <c r="GG115" s="289"/>
      <c r="GH115" s="289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28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M115" s="280"/>
      <c r="HN115" s="280"/>
      <c r="HO115" s="280"/>
      <c r="HP115" s="280"/>
      <c r="HQ115" s="280"/>
      <c r="HR115" s="280"/>
      <c r="HS115" s="280"/>
      <c r="HT115" s="62"/>
      <c r="HU115" s="62"/>
      <c r="HV115" s="62"/>
      <c r="HW115" s="62"/>
      <c r="HX115" s="62"/>
      <c r="HY115" s="62"/>
      <c r="HZ115" s="62"/>
      <c r="IA115" s="62"/>
      <c r="IB115" s="62"/>
    </row>
    <row r="116" spans="1:236" s="126" customFormat="1" ht="24">
      <c r="A116" s="63" t="s">
        <v>318</v>
      </c>
      <c r="B116" s="176" t="s">
        <v>307</v>
      </c>
      <c r="C116" s="176" t="s">
        <v>307</v>
      </c>
      <c r="D116" s="63" t="s">
        <v>353</v>
      </c>
      <c r="E116" s="176" t="s">
        <v>83</v>
      </c>
      <c r="F116" s="225">
        <v>646.9</v>
      </c>
      <c r="G116" s="203">
        <v>199.4</v>
      </c>
      <c r="H116" s="203">
        <v>139.7</v>
      </c>
      <c r="I116" s="203">
        <v>148.4</v>
      </c>
      <c r="J116" s="203">
        <v>159.4</v>
      </c>
      <c r="K116" s="9">
        <v>68.8</v>
      </c>
      <c r="L116" s="203">
        <v>69.6</v>
      </c>
      <c r="M116" s="203">
        <v>61</v>
      </c>
      <c r="N116" s="203">
        <v>59.9</v>
      </c>
      <c r="O116" s="203">
        <v>34.2</v>
      </c>
      <c r="P116" s="203">
        <v>45.6</v>
      </c>
      <c r="Q116" s="203">
        <v>45.1</v>
      </c>
      <c r="R116" s="203">
        <v>57.2</v>
      </c>
      <c r="S116" s="203">
        <v>46.1</v>
      </c>
      <c r="T116" s="203">
        <v>62.7</v>
      </c>
      <c r="U116" s="203">
        <v>62.6</v>
      </c>
      <c r="V116" s="203">
        <v>34.1</v>
      </c>
      <c r="W116" s="203"/>
      <c r="X116" s="225">
        <v>0</v>
      </c>
      <c r="Y116" s="203">
        <v>0</v>
      </c>
      <c r="Z116" s="203">
        <v>0</v>
      </c>
      <c r="AA116" s="203">
        <v>0</v>
      </c>
      <c r="AB116" s="203">
        <v>0</v>
      </c>
      <c r="AC116" s="203">
        <v>0</v>
      </c>
      <c r="AD116" s="203">
        <v>0</v>
      </c>
      <c r="AE116" s="203">
        <v>0</v>
      </c>
      <c r="AF116" s="203">
        <v>0</v>
      </c>
      <c r="AG116" s="203">
        <v>0</v>
      </c>
      <c r="AH116" s="203">
        <v>0</v>
      </c>
      <c r="AI116" s="203">
        <v>0</v>
      </c>
      <c r="AJ116" s="203">
        <v>0</v>
      </c>
      <c r="AK116" s="203">
        <v>0</v>
      </c>
      <c r="AL116" s="74">
        <v>0</v>
      </c>
      <c r="AM116" s="203">
        <v>0</v>
      </c>
      <c r="AN116" s="203">
        <v>0</v>
      </c>
      <c r="AO116" s="203"/>
      <c r="AP116" s="225">
        <v>586.1</v>
      </c>
      <c r="AQ116" s="203">
        <v>146.9</v>
      </c>
      <c r="AR116" s="203">
        <v>122.5</v>
      </c>
      <c r="AS116" s="203">
        <v>150</v>
      </c>
      <c r="AT116" s="203">
        <v>166.7</v>
      </c>
      <c r="AU116" s="203">
        <v>38.3</v>
      </c>
      <c r="AV116" s="203">
        <v>60</v>
      </c>
      <c r="AW116" s="203">
        <v>48.6</v>
      </c>
      <c r="AX116" s="203">
        <v>33</v>
      </c>
      <c r="AY116" s="203">
        <v>36</v>
      </c>
      <c r="AZ116" s="203">
        <v>53.5</v>
      </c>
      <c r="BA116" s="203">
        <v>53</v>
      </c>
      <c r="BB116" s="203">
        <v>48.5</v>
      </c>
      <c r="BC116" s="202">
        <v>48.5</v>
      </c>
      <c r="BD116" s="203">
        <v>50.1</v>
      </c>
      <c r="BE116" s="202">
        <v>52.7</v>
      </c>
      <c r="BF116" s="203">
        <v>63.9</v>
      </c>
      <c r="BG116" s="203"/>
      <c r="BH116" s="257"/>
      <c r="BI116" s="126">
        <v>159.4</v>
      </c>
      <c r="BJ116" s="126">
        <v>112.4</v>
      </c>
      <c r="BK116" s="126">
        <v>127.7</v>
      </c>
      <c r="BL116" s="126">
        <v>143.9</v>
      </c>
      <c r="BM116" s="126">
        <v>48.5</v>
      </c>
      <c r="BN116" s="126">
        <v>56.6</v>
      </c>
      <c r="BO116" s="126">
        <v>54.3</v>
      </c>
      <c r="BP116" s="126">
        <v>51.1</v>
      </c>
      <c r="BQ116" s="126">
        <v>27.1</v>
      </c>
      <c r="BR116" s="126">
        <v>34.2</v>
      </c>
      <c r="BS116" s="126">
        <v>35.7</v>
      </c>
      <c r="BT116" s="126">
        <v>45.5</v>
      </c>
      <c r="BU116" s="126">
        <v>46.5</v>
      </c>
      <c r="BV116" s="126">
        <v>51</v>
      </c>
      <c r="BW116" s="126">
        <v>47</v>
      </c>
      <c r="BX116" s="126">
        <v>45.9</v>
      </c>
      <c r="BZ116" s="261">
        <v>512.4</v>
      </c>
      <c r="CA116" s="126">
        <v>114.7</v>
      </c>
      <c r="CB116" s="126">
        <v>98.5</v>
      </c>
      <c r="CC116" s="126">
        <v>81.1</v>
      </c>
      <c r="CD116" s="126">
        <v>67</v>
      </c>
      <c r="CE116" s="126">
        <v>47.8</v>
      </c>
      <c r="CF116" s="126">
        <v>54.7</v>
      </c>
      <c r="CG116" s="126">
        <v>50</v>
      </c>
      <c r="CH116" s="126">
        <v>43.9</v>
      </c>
      <c r="CI116" s="126">
        <v>50.7</v>
      </c>
      <c r="CJ116" s="126">
        <v>41.7</v>
      </c>
      <c r="CK116" s="126">
        <v>37.2</v>
      </c>
      <c r="CL116" s="126">
        <v>41.6</v>
      </c>
      <c r="CM116" s="126">
        <v>40.1</v>
      </c>
      <c r="CN116" s="126">
        <v>30.6</v>
      </c>
      <c r="CO116" s="126">
        <v>35.2</v>
      </c>
      <c r="CP116" s="126">
        <v>38.9</v>
      </c>
      <c r="CS116" s="260">
        <v>982.9</v>
      </c>
      <c r="CT116" s="126">
        <v>262.1</v>
      </c>
      <c r="CU116" s="126">
        <v>267.6</v>
      </c>
      <c r="CV116" s="126">
        <v>210.4</v>
      </c>
      <c r="CW116" s="126">
        <v>242.8</v>
      </c>
      <c r="CX116" s="126">
        <v>86.7</v>
      </c>
      <c r="CY116" s="126">
        <v>88.2</v>
      </c>
      <c r="CZ116" s="126">
        <v>87.2</v>
      </c>
      <c r="DA116" s="126">
        <v>93.3</v>
      </c>
      <c r="DB116" s="126">
        <v>88.6</v>
      </c>
      <c r="DC116" s="126">
        <v>85.7</v>
      </c>
      <c r="DD116" s="126">
        <v>74.1</v>
      </c>
      <c r="DE116" s="126">
        <v>69.2</v>
      </c>
      <c r="DF116" s="126">
        <v>67.1</v>
      </c>
      <c r="DG116" s="126">
        <v>71.9</v>
      </c>
      <c r="DH116" s="126">
        <v>81.8</v>
      </c>
      <c r="DI116" s="126">
        <v>89.1</v>
      </c>
      <c r="DJ116" s="84">
        <v>982.9</v>
      </c>
      <c r="DK116" s="84"/>
      <c r="DL116" s="260">
        <v>771.8</v>
      </c>
      <c r="DM116" s="84">
        <v>189.3</v>
      </c>
      <c r="DN116" s="84">
        <v>115.4</v>
      </c>
      <c r="DO116" s="84">
        <v>135.3</v>
      </c>
      <c r="DP116" s="84">
        <v>331.8</v>
      </c>
      <c r="DQ116" s="126">
        <v>108.5</v>
      </c>
      <c r="DR116" s="126">
        <v>38.6</v>
      </c>
      <c r="DS116" s="126">
        <v>42.2</v>
      </c>
      <c r="DT116" s="126">
        <v>33.7</v>
      </c>
      <c r="DU116" s="126">
        <v>21.4</v>
      </c>
      <c r="DV116" s="126">
        <v>60.3</v>
      </c>
      <c r="DW116" s="84">
        <v>24.8</v>
      </c>
      <c r="DX116" s="84">
        <v>83.5</v>
      </c>
      <c r="DY116" s="84">
        <v>27</v>
      </c>
      <c r="DZ116" s="126">
        <v>84.5</v>
      </c>
      <c r="EA116" s="126">
        <v>100.1</v>
      </c>
      <c r="EB116" s="84">
        <v>147.2</v>
      </c>
      <c r="EC116" s="84"/>
      <c r="ED116" s="260">
        <v>320.2</v>
      </c>
      <c r="EE116" s="84">
        <v>100</v>
      </c>
      <c r="EF116" s="84">
        <v>81.9</v>
      </c>
      <c r="EG116" s="84">
        <v>64</v>
      </c>
      <c r="EH116" s="62">
        <v>74.3</v>
      </c>
      <c r="EI116" s="126">
        <v>18.3</v>
      </c>
      <c r="EJ116" s="126">
        <v>23.2</v>
      </c>
      <c r="EK116" s="126">
        <v>58.5</v>
      </c>
      <c r="EL116" s="84">
        <v>34.2</v>
      </c>
      <c r="EM116" s="126">
        <v>32.6</v>
      </c>
      <c r="EN116" s="126">
        <v>15.1</v>
      </c>
      <c r="EO116" s="84">
        <v>11.9</v>
      </c>
      <c r="EP116" s="62">
        <v>26.2</v>
      </c>
      <c r="EQ116" s="62">
        <v>25.9</v>
      </c>
      <c r="ER116" s="126">
        <v>27.7</v>
      </c>
      <c r="ES116" s="126">
        <v>28.3</v>
      </c>
      <c r="ET116" s="84">
        <v>18.3</v>
      </c>
      <c r="EU116" s="84"/>
      <c r="EV116" s="302"/>
      <c r="EW116" s="62">
        <v>45.3</v>
      </c>
      <c r="EX116" s="84">
        <v>54.6</v>
      </c>
      <c r="EY116" s="84">
        <v>45.9</v>
      </c>
      <c r="EZ116" s="84">
        <v>45.3</v>
      </c>
      <c r="FA116" s="6">
        <v>11</v>
      </c>
      <c r="FB116" s="6">
        <v>21.5</v>
      </c>
      <c r="FC116" s="6">
        <v>12.8</v>
      </c>
      <c r="FD116" s="6">
        <v>13</v>
      </c>
      <c r="FE116" s="6">
        <v>20.7</v>
      </c>
      <c r="FF116" s="6">
        <v>20.9</v>
      </c>
      <c r="FG116" s="6">
        <v>11.8</v>
      </c>
      <c r="FH116" s="6">
        <v>18.8</v>
      </c>
      <c r="FI116" s="6">
        <v>15.3</v>
      </c>
      <c r="FJ116" s="6">
        <v>11.4</v>
      </c>
      <c r="FK116" s="6">
        <v>21.8</v>
      </c>
      <c r="FL116" s="6">
        <v>12.1</v>
      </c>
      <c r="FM116" s="302"/>
      <c r="FN116" s="6">
        <v>67.4</v>
      </c>
      <c r="FO116" s="6">
        <v>62.5</v>
      </c>
      <c r="FP116" s="6">
        <v>52.1</v>
      </c>
      <c r="FQ116" s="126">
        <v>42.1</v>
      </c>
      <c r="FR116" s="126">
        <v>9.4</v>
      </c>
      <c r="FS116" s="126">
        <v>36.5</v>
      </c>
      <c r="FT116" s="126">
        <v>21.5</v>
      </c>
      <c r="FU116" s="126">
        <v>26.2</v>
      </c>
      <c r="FV116" s="126">
        <v>17.4</v>
      </c>
      <c r="FW116" s="126">
        <v>18.9</v>
      </c>
      <c r="FX116" s="126">
        <v>15.6</v>
      </c>
      <c r="FY116" s="126">
        <v>16.8</v>
      </c>
      <c r="FZ116" s="126">
        <v>19.7</v>
      </c>
      <c r="GA116" s="126">
        <v>16.4</v>
      </c>
      <c r="GB116" s="126">
        <v>16.6</v>
      </c>
      <c r="GC116" s="126">
        <v>9.1</v>
      </c>
      <c r="GE116" s="290">
        <v>48.1</v>
      </c>
      <c r="GF116" s="290">
        <v>37.9</v>
      </c>
      <c r="GG116" s="290">
        <v>32.4</v>
      </c>
      <c r="GH116" s="290">
        <v>28</v>
      </c>
      <c r="GI116" s="74">
        <v>9.5</v>
      </c>
      <c r="GJ116" s="74">
        <v>14.2</v>
      </c>
      <c r="GK116" s="74">
        <v>24.4</v>
      </c>
      <c r="GL116" s="74">
        <v>14.5</v>
      </c>
      <c r="GM116" s="74">
        <v>11.2</v>
      </c>
      <c r="GN116" s="74">
        <v>12.2</v>
      </c>
      <c r="GO116" s="74">
        <v>9.4</v>
      </c>
      <c r="GP116" s="74">
        <v>14.2</v>
      </c>
      <c r="GQ116" s="74">
        <v>8.8</v>
      </c>
      <c r="GR116" s="74">
        <v>7.9</v>
      </c>
      <c r="GS116" s="74">
        <v>8.5</v>
      </c>
      <c r="GT116" s="74">
        <v>11.6</v>
      </c>
      <c r="GU116" s="282"/>
      <c r="GV116" s="280">
        <v>34.5</v>
      </c>
      <c r="GW116" s="280">
        <v>27.9</v>
      </c>
      <c r="GX116" s="280">
        <v>28.5</v>
      </c>
      <c r="GY116" s="280">
        <v>51.5</v>
      </c>
      <c r="GZ116" s="74">
        <v>10.9</v>
      </c>
      <c r="HA116" s="74">
        <v>13.7</v>
      </c>
      <c r="HB116" s="74">
        <v>9.9</v>
      </c>
      <c r="HC116" s="74">
        <v>8.6</v>
      </c>
      <c r="HD116" s="6">
        <v>9</v>
      </c>
      <c r="HE116" s="6">
        <v>10.3</v>
      </c>
      <c r="HF116" s="6">
        <v>6.6</v>
      </c>
      <c r="HG116" s="6">
        <v>9.3</v>
      </c>
      <c r="HH116" s="6">
        <v>12.6</v>
      </c>
      <c r="HI116" s="6">
        <v>13.1</v>
      </c>
      <c r="HJ116" s="6">
        <v>18.9</v>
      </c>
      <c r="HK116" s="6">
        <v>19.5</v>
      </c>
      <c r="HM116" s="280">
        <v>32.7</v>
      </c>
      <c r="HN116" s="280">
        <f t="shared" si="3"/>
        <v>11.8</v>
      </c>
      <c r="HO116" s="280">
        <f t="shared" si="4"/>
        <v>30.4</v>
      </c>
      <c r="HP116" s="280">
        <f t="shared" si="5"/>
        <v>36.3</v>
      </c>
      <c r="HQ116" s="280">
        <v>11.8</v>
      </c>
      <c r="HR116" s="280">
        <v>13.3</v>
      </c>
      <c r="HS116" s="280">
        <v>7.6</v>
      </c>
      <c r="HT116" s="74">
        <v>0</v>
      </c>
      <c r="HU116" s="6">
        <v>2.5</v>
      </c>
      <c r="HV116" s="6">
        <v>9.3</v>
      </c>
      <c r="HW116" s="6">
        <v>10</v>
      </c>
      <c r="HX116" s="6">
        <v>7.9</v>
      </c>
      <c r="HY116" s="6">
        <v>12.5</v>
      </c>
      <c r="HZ116" s="6">
        <v>10.1</v>
      </c>
      <c r="IA116" s="6">
        <v>13</v>
      </c>
      <c r="IB116" s="6">
        <v>13.2</v>
      </c>
    </row>
    <row r="117" spans="1:236" s="84" customFormat="1" ht="24">
      <c r="A117" s="189" t="s">
        <v>319</v>
      </c>
      <c r="B117" s="175" t="s">
        <v>311</v>
      </c>
      <c r="C117" s="175" t="s">
        <v>311</v>
      </c>
      <c r="D117" s="189" t="s">
        <v>203</v>
      </c>
      <c r="E117" s="175" t="s">
        <v>82</v>
      </c>
      <c r="F117" s="215">
        <v>1084</v>
      </c>
      <c r="G117" s="205">
        <v>85</v>
      </c>
      <c r="H117" s="205">
        <v>57</v>
      </c>
      <c r="I117" s="205">
        <v>265</v>
      </c>
      <c r="J117" s="205">
        <v>677</v>
      </c>
      <c r="K117" s="206">
        <v>28</v>
      </c>
      <c r="L117" s="205">
        <v>28</v>
      </c>
      <c r="M117" s="205">
        <v>29</v>
      </c>
      <c r="N117" s="205">
        <v>19</v>
      </c>
      <c r="O117" s="205">
        <v>19</v>
      </c>
      <c r="P117" s="205">
        <v>19</v>
      </c>
      <c r="Q117" s="205">
        <v>88</v>
      </c>
      <c r="R117" s="205">
        <v>88</v>
      </c>
      <c r="S117" s="205">
        <v>89</v>
      </c>
      <c r="T117" s="205">
        <v>174</v>
      </c>
      <c r="U117" s="205">
        <v>174</v>
      </c>
      <c r="V117" s="205">
        <v>329</v>
      </c>
      <c r="W117" s="10"/>
      <c r="X117" s="215">
        <v>814</v>
      </c>
      <c r="Y117" s="205">
        <v>194</v>
      </c>
      <c r="Z117" s="205">
        <v>541</v>
      </c>
      <c r="AA117" s="205">
        <v>1</v>
      </c>
      <c r="AB117" s="205">
        <v>78</v>
      </c>
      <c r="AC117" s="207">
        <v>88</v>
      </c>
      <c r="AD117" s="205">
        <v>53</v>
      </c>
      <c r="AE117" s="205">
        <v>53</v>
      </c>
      <c r="AF117" s="205">
        <v>177</v>
      </c>
      <c r="AG117" s="207">
        <v>167</v>
      </c>
      <c r="AH117" s="203">
        <v>197</v>
      </c>
      <c r="AI117" s="10">
        <v>0</v>
      </c>
      <c r="AJ117" s="10">
        <v>0</v>
      </c>
      <c r="AK117" s="10">
        <v>1</v>
      </c>
      <c r="AL117" s="62">
        <v>26</v>
      </c>
      <c r="AM117" s="10">
        <v>26</v>
      </c>
      <c r="AN117" s="10">
        <v>26</v>
      </c>
      <c r="AO117" s="10"/>
      <c r="AP117" s="213">
        <v>385</v>
      </c>
      <c r="AQ117" s="10">
        <v>140.4</v>
      </c>
      <c r="AR117" s="10">
        <v>73.4</v>
      </c>
      <c r="AS117" s="10">
        <v>89.2</v>
      </c>
      <c r="AT117" s="10">
        <v>82</v>
      </c>
      <c r="AU117" s="10">
        <v>47.2</v>
      </c>
      <c r="AV117" s="10">
        <v>47.2</v>
      </c>
      <c r="AW117" s="205">
        <v>46</v>
      </c>
      <c r="AX117" s="205">
        <v>21</v>
      </c>
      <c r="AY117" s="10">
        <v>21.2</v>
      </c>
      <c r="AZ117" s="10">
        <v>31.2</v>
      </c>
      <c r="BA117" s="10">
        <v>29.2</v>
      </c>
      <c r="BB117" s="10">
        <v>29.2</v>
      </c>
      <c r="BC117" s="201">
        <v>30.8</v>
      </c>
      <c r="BD117" s="10">
        <v>27.2</v>
      </c>
      <c r="BE117" s="201">
        <v>26.2</v>
      </c>
      <c r="BF117" s="10">
        <v>28.6</v>
      </c>
      <c r="BG117" s="10"/>
      <c r="BH117" s="256"/>
      <c r="BZ117" s="260"/>
      <c r="CS117" s="260">
        <v>0</v>
      </c>
      <c r="DL117" s="260"/>
      <c r="ED117" s="260"/>
      <c r="EH117" s="62"/>
      <c r="EP117" s="62"/>
      <c r="EQ117" s="62"/>
      <c r="EV117" s="302"/>
      <c r="EW117" s="62"/>
      <c r="FA117" s="62"/>
      <c r="FM117" s="302"/>
      <c r="FN117" s="6"/>
      <c r="FO117" s="6"/>
      <c r="FP117" s="6"/>
      <c r="FQ117" s="126"/>
      <c r="GE117" s="289"/>
      <c r="GF117" s="289"/>
      <c r="GG117" s="289"/>
      <c r="GH117" s="289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28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M117" s="280"/>
      <c r="HN117" s="280">
        <f t="shared" si="3"/>
        <v>0</v>
      </c>
      <c r="HO117" s="280">
        <f t="shared" si="4"/>
        <v>0</v>
      </c>
      <c r="HP117" s="280">
        <f t="shared" si="5"/>
        <v>0</v>
      </c>
      <c r="HQ117" s="280"/>
      <c r="HR117" s="280"/>
      <c r="HS117" s="280"/>
      <c r="HT117" s="62"/>
      <c r="HU117" s="62"/>
      <c r="HV117" s="62"/>
      <c r="HW117" s="62"/>
      <c r="HX117" s="62">
        <v>0</v>
      </c>
      <c r="HY117" s="62">
        <v>0</v>
      </c>
      <c r="HZ117" s="62">
        <v>0</v>
      </c>
      <c r="IA117" s="62">
        <v>0</v>
      </c>
      <c r="IB117" s="62"/>
    </row>
    <row r="118" spans="1:236" s="84" customFormat="1" ht="12">
      <c r="A118" s="189" t="s">
        <v>320</v>
      </c>
      <c r="B118" s="175" t="s">
        <v>307</v>
      </c>
      <c r="C118" s="175" t="s">
        <v>307</v>
      </c>
      <c r="D118" s="189" t="s">
        <v>369</v>
      </c>
      <c r="E118" s="175" t="s">
        <v>33</v>
      </c>
      <c r="F118" s="213">
        <v>171284.1</v>
      </c>
      <c r="G118" s="10">
        <v>40858.2</v>
      </c>
      <c r="H118" s="10">
        <v>35461</v>
      </c>
      <c r="I118" s="10">
        <v>43229.1</v>
      </c>
      <c r="J118" s="10">
        <v>51735.8</v>
      </c>
      <c r="K118" s="64">
        <v>16134.6</v>
      </c>
      <c r="L118" s="10">
        <v>10091.9</v>
      </c>
      <c r="M118" s="10">
        <v>14631.7</v>
      </c>
      <c r="N118" s="10">
        <v>15760.2</v>
      </c>
      <c r="O118" s="10">
        <v>7058.9</v>
      </c>
      <c r="P118" s="10">
        <v>12641.9</v>
      </c>
      <c r="Q118" s="10">
        <v>11070.3</v>
      </c>
      <c r="R118" s="10">
        <v>18526.3</v>
      </c>
      <c r="S118" s="10">
        <v>13632.5</v>
      </c>
      <c r="T118" s="10">
        <v>15958.1</v>
      </c>
      <c r="U118" s="10">
        <v>17417.1</v>
      </c>
      <c r="V118" s="10">
        <v>18360.6</v>
      </c>
      <c r="W118" s="10"/>
      <c r="X118" s="213">
        <v>140777.8</v>
      </c>
      <c r="Y118" s="10">
        <v>14536.2</v>
      </c>
      <c r="Z118" s="10">
        <v>33537</v>
      </c>
      <c r="AA118" s="10">
        <v>39257.6</v>
      </c>
      <c r="AB118" s="10">
        <v>53447</v>
      </c>
      <c r="AC118" s="203">
        <v>0</v>
      </c>
      <c r="AD118" s="10">
        <v>39.6</v>
      </c>
      <c r="AE118" s="10">
        <v>14496.6</v>
      </c>
      <c r="AF118" s="10">
        <v>12751.4</v>
      </c>
      <c r="AG118" s="203">
        <v>8994</v>
      </c>
      <c r="AH118" s="203">
        <v>11791.6</v>
      </c>
      <c r="AI118" s="10">
        <v>10528.2</v>
      </c>
      <c r="AJ118" s="10">
        <v>12374.6</v>
      </c>
      <c r="AK118" s="10">
        <v>16354.8</v>
      </c>
      <c r="AL118" s="62">
        <v>16354.8</v>
      </c>
      <c r="AM118" s="10">
        <v>17428.5</v>
      </c>
      <c r="AN118" s="10">
        <v>19663.7</v>
      </c>
      <c r="AO118" s="10"/>
      <c r="AP118" s="213">
        <v>166948.3</v>
      </c>
      <c r="AQ118" s="10">
        <v>44126.1</v>
      </c>
      <c r="AR118" s="10">
        <v>37579.6</v>
      </c>
      <c r="AS118" s="10">
        <v>39575.3</v>
      </c>
      <c r="AT118" s="10">
        <v>45667.3</v>
      </c>
      <c r="AU118" s="10">
        <v>13451.3</v>
      </c>
      <c r="AV118" s="10">
        <v>15727.4</v>
      </c>
      <c r="AW118" s="10">
        <v>14947.4</v>
      </c>
      <c r="AX118" s="10">
        <v>15108.7</v>
      </c>
      <c r="AY118" s="10">
        <v>10310.5</v>
      </c>
      <c r="AZ118" s="10">
        <v>12160.4</v>
      </c>
      <c r="BA118" s="10">
        <v>10636.8</v>
      </c>
      <c r="BB118" s="10">
        <v>12467.8</v>
      </c>
      <c r="BC118" s="201">
        <v>16470.7</v>
      </c>
      <c r="BD118" s="10">
        <v>15003.6</v>
      </c>
      <c r="BE118" s="201">
        <v>14800.7</v>
      </c>
      <c r="BF118" s="10">
        <v>15863</v>
      </c>
      <c r="BG118" s="10"/>
      <c r="BH118" s="256">
        <v>173400.4</v>
      </c>
      <c r="BI118" s="84">
        <v>44810.2</v>
      </c>
      <c r="BJ118" s="84">
        <v>43756.9</v>
      </c>
      <c r="BK118" s="84">
        <v>35609.5</v>
      </c>
      <c r="BL118" s="84">
        <v>49223.8</v>
      </c>
      <c r="BM118" s="84">
        <v>13838.7</v>
      </c>
      <c r="BN118" s="84">
        <v>15908.1</v>
      </c>
      <c r="BO118" s="84">
        <v>15063.4</v>
      </c>
      <c r="BP118" s="84">
        <v>15887.2</v>
      </c>
      <c r="BQ118" s="84">
        <v>14455.9</v>
      </c>
      <c r="BR118" s="84">
        <v>13413.8</v>
      </c>
      <c r="BS118" s="84">
        <v>10095.1</v>
      </c>
      <c r="BT118" s="84">
        <v>11110.2</v>
      </c>
      <c r="BU118" s="84">
        <v>14404.2</v>
      </c>
      <c r="BV118" s="84">
        <v>16535.7</v>
      </c>
      <c r="BW118" s="84">
        <v>15733.4</v>
      </c>
      <c r="BX118" s="84">
        <v>16954.7</v>
      </c>
      <c r="BZ118" s="260">
        <v>173545.1</v>
      </c>
      <c r="CA118" s="84">
        <v>47510.2</v>
      </c>
      <c r="CB118" s="84">
        <v>35604.9</v>
      </c>
      <c r="CC118" s="84">
        <v>34679.1</v>
      </c>
      <c r="CD118" s="84">
        <v>55750.3</v>
      </c>
      <c r="CE118" s="84">
        <v>15381</v>
      </c>
      <c r="CF118" s="84">
        <v>15910.6</v>
      </c>
      <c r="CG118" s="84">
        <v>16218.9</v>
      </c>
      <c r="CH118" s="84">
        <v>15708.1</v>
      </c>
      <c r="CI118" s="84">
        <v>12171.8</v>
      </c>
      <c r="CJ118" s="84">
        <v>7725.3</v>
      </c>
      <c r="CK118" s="84">
        <v>8350.5</v>
      </c>
      <c r="CL118" s="84">
        <v>11470.8</v>
      </c>
      <c r="CM118" s="84">
        <v>14857.8</v>
      </c>
      <c r="CN118" s="84">
        <v>18361.2</v>
      </c>
      <c r="CO118" s="84">
        <v>17964.5</v>
      </c>
      <c r="CP118" s="84">
        <v>19424.6</v>
      </c>
      <c r="CS118" s="260">
        <v>183711.7</v>
      </c>
      <c r="CT118" s="84">
        <v>50074.1</v>
      </c>
      <c r="CU118" s="84">
        <v>43972.9</v>
      </c>
      <c r="CV118" s="84">
        <v>39507.3</v>
      </c>
      <c r="CW118" s="84">
        <v>50157.4</v>
      </c>
      <c r="CX118" s="84">
        <v>16709.5</v>
      </c>
      <c r="CY118" s="84">
        <v>17073.9</v>
      </c>
      <c r="CZ118" s="84">
        <v>16290.7</v>
      </c>
      <c r="DA118" s="84">
        <v>17311.7</v>
      </c>
      <c r="DB118" s="84">
        <v>13518.5</v>
      </c>
      <c r="DC118" s="84">
        <v>13142.7</v>
      </c>
      <c r="DD118" s="84">
        <v>12109.5</v>
      </c>
      <c r="DE118" s="84">
        <v>12835.8</v>
      </c>
      <c r="DF118" s="84">
        <v>14562</v>
      </c>
      <c r="DG118" s="84">
        <v>16741.6</v>
      </c>
      <c r="DH118" s="84">
        <v>16914</v>
      </c>
      <c r="DI118" s="84">
        <v>16501.8</v>
      </c>
      <c r="DJ118" s="84">
        <v>183711.7</v>
      </c>
      <c r="DL118" s="260">
        <v>192441.9</v>
      </c>
      <c r="DM118" s="84">
        <v>52246.8</v>
      </c>
      <c r="DN118" s="84">
        <v>47110.4</v>
      </c>
      <c r="DO118" s="84">
        <v>41695.4</v>
      </c>
      <c r="DP118" s="84">
        <v>51389.3</v>
      </c>
      <c r="DQ118" s="84">
        <v>17834</v>
      </c>
      <c r="DR118" s="84">
        <v>17067.1</v>
      </c>
      <c r="DS118" s="84">
        <v>17345.7</v>
      </c>
      <c r="DT118" s="84">
        <v>18929.9</v>
      </c>
      <c r="DU118" s="84">
        <v>16069.4</v>
      </c>
      <c r="DV118" s="84">
        <v>12111.1</v>
      </c>
      <c r="DW118" s="84">
        <v>11437.5</v>
      </c>
      <c r="DX118" s="84">
        <v>12831.2</v>
      </c>
      <c r="DY118" s="84">
        <v>17426.7</v>
      </c>
      <c r="DZ118" s="84">
        <v>18773.8</v>
      </c>
      <c r="EA118" s="84">
        <v>15706.2</v>
      </c>
      <c r="EB118" s="84">
        <v>16909.3</v>
      </c>
      <c r="ED118" s="260">
        <v>167356</v>
      </c>
      <c r="EE118" s="84">
        <v>40603.9</v>
      </c>
      <c r="EF118" s="84">
        <v>28659.6</v>
      </c>
      <c r="EG118" s="84">
        <v>40632.3</v>
      </c>
      <c r="EH118" s="62">
        <v>57460.2</v>
      </c>
      <c r="EI118" s="84">
        <v>12392.9</v>
      </c>
      <c r="EJ118" s="84">
        <v>12623.9</v>
      </c>
      <c r="EK118" s="84">
        <v>15587.1</v>
      </c>
      <c r="EL118" s="84">
        <v>10629.2</v>
      </c>
      <c r="EM118" s="84">
        <v>10528.9</v>
      </c>
      <c r="EN118" s="84">
        <v>7501.5</v>
      </c>
      <c r="EO118" s="84">
        <v>9444.9</v>
      </c>
      <c r="EP118" s="62">
        <v>14695.6</v>
      </c>
      <c r="EQ118" s="62">
        <v>16491.8</v>
      </c>
      <c r="ER118" s="84">
        <v>19033.3</v>
      </c>
      <c r="ES118" s="84">
        <v>20024.6</v>
      </c>
      <c r="ET118" s="84">
        <v>18402.3</v>
      </c>
      <c r="EV118" s="302">
        <v>148148.5</v>
      </c>
      <c r="EW118" s="62">
        <v>41679.8</v>
      </c>
      <c r="EX118" s="84">
        <v>29320.1</v>
      </c>
      <c r="EY118" s="84">
        <v>33848.5</v>
      </c>
      <c r="EZ118" s="84">
        <v>42332.5</v>
      </c>
      <c r="FA118" s="6">
        <v>14158.2</v>
      </c>
      <c r="FB118" s="6">
        <v>14956.1</v>
      </c>
      <c r="FC118" s="6">
        <v>12565.5</v>
      </c>
      <c r="FD118" s="6">
        <v>10553.2</v>
      </c>
      <c r="FE118" s="6">
        <v>9943.9</v>
      </c>
      <c r="FF118" s="6">
        <v>8823</v>
      </c>
      <c r="FG118" s="6">
        <v>10867.4</v>
      </c>
      <c r="FH118" s="6">
        <v>12303.9</v>
      </c>
      <c r="FI118" s="6">
        <v>10677.2</v>
      </c>
      <c r="FJ118" s="6">
        <v>13924.3</v>
      </c>
      <c r="FK118" s="6">
        <v>13890.9</v>
      </c>
      <c r="FL118" s="6">
        <v>14517.3</v>
      </c>
      <c r="FM118" s="302"/>
      <c r="FN118" s="6">
        <v>28787.8</v>
      </c>
      <c r="FO118" s="6">
        <v>25285</v>
      </c>
      <c r="FP118" s="6">
        <v>33690.7</v>
      </c>
      <c r="FQ118" s="126">
        <v>37062.7</v>
      </c>
      <c r="FR118" s="84">
        <v>9036.5</v>
      </c>
      <c r="FS118" s="84">
        <v>9809</v>
      </c>
      <c r="FT118" s="84">
        <v>9942.3</v>
      </c>
      <c r="FU118" s="84">
        <v>8386.2</v>
      </c>
      <c r="FV118" s="84">
        <v>7949</v>
      </c>
      <c r="FW118" s="84">
        <v>8949.8</v>
      </c>
      <c r="FX118" s="84">
        <v>9863.8</v>
      </c>
      <c r="FY118" s="84">
        <v>11877.4</v>
      </c>
      <c r="FZ118" s="84">
        <v>11949.5</v>
      </c>
      <c r="GA118" s="84">
        <v>12597.9</v>
      </c>
      <c r="GB118" s="84">
        <v>12439.9</v>
      </c>
      <c r="GC118" s="84">
        <v>12024.9</v>
      </c>
      <c r="GE118" s="290">
        <v>32126.5</v>
      </c>
      <c r="GF118" s="290">
        <v>27156.7</v>
      </c>
      <c r="GG118" s="290">
        <v>28536.8</v>
      </c>
      <c r="GH118" s="290">
        <v>37539.3</v>
      </c>
      <c r="GI118" s="62">
        <v>11456.5</v>
      </c>
      <c r="GJ118" s="62">
        <v>10541.2</v>
      </c>
      <c r="GK118" s="62">
        <v>10128.8</v>
      </c>
      <c r="GL118" s="62">
        <v>9453.1</v>
      </c>
      <c r="GM118" s="62">
        <v>8775.3</v>
      </c>
      <c r="GN118" s="62">
        <v>8928.3</v>
      </c>
      <c r="GO118" s="62">
        <v>8192.4</v>
      </c>
      <c r="GP118" s="62">
        <v>10292.8</v>
      </c>
      <c r="GQ118" s="62">
        <v>10051.6</v>
      </c>
      <c r="GR118" s="62">
        <v>13202.7</v>
      </c>
      <c r="GS118" s="62">
        <v>12546.8</v>
      </c>
      <c r="GT118" s="62">
        <v>11789.8</v>
      </c>
      <c r="GU118" s="282"/>
      <c r="GV118" s="280">
        <v>28357.6</v>
      </c>
      <c r="GW118" s="280">
        <v>19122.7</v>
      </c>
      <c r="GX118" s="280">
        <v>26333.8</v>
      </c>
      <c r="GY118" s="280">
        <v>29049.9</v>
      </c>
      <c r="GZ118" s="62">
        <v>8990.6</v>
      </c>
      <c r="HA118" s="62">
        <v>10060.5</v>
      </c>
      <c r="HB118" s="62">
        <v>9306.5</v>
      </c>
      <c r="HC118" s="6">
        <v>7563.4</v>
      </c>
      <c r="HD118" s="6">
        <v>6166.2</v>
      </c>
      <c r="HE118" s="6">
        <v>5393.1</v>
      </c>
      <c r="HF118" s="6">
        <v>8000.8</v>
      </c>
      <c r="HG118" s="6">
        <v>9149.4</v>
      </c>
      <c r="HH118" s="6">
        <v>9183.6</v>
      </c>
      <c r="HI118" s="6">
        <v>10457.6</v>
      </c>
      <c r="HJ118" s="6">
        <v>9120.2</v>
      </c>
      <c r="HK118" s="6">
        <v>9472.1</v>
      </c>
      <c r="HM118" s="280">
        <v>15883.4</v>
      </c>
      <c r="HN118" s="280">
        <f t="shared" si="3"/>
        <v>14835.1</v>
      </c>
      <c r="HO118" s="280">
        <f t="shared" si="4"/>
        <v>22043.5</v>
      </c>
      <c r="HP118" s="280">
        <f t="shared" si="5"/>
        <v>23329.5</v>
      </c>
      <c r="HQ118" s="280">
        <v>5455.6</v>
      </c>
      <c r="HR118" s="280">
        <v>5622.2</v>
      </c>
      <c r="HS118" s="280">
        <v>4805.6</v>
      </c>
      <c r="HT118" s="6">
        <v>3835</v>
      </c>
      <c r="HU118" s="6">
        <v>4707.1</v>
      </c>
      <c r="HV118" s="6">
        <v>6293</v>
      </c>
      <c r="HW118" s="6">
        <v>5815.7</v>
      </c>
      <c r="HX118" s="6">
        <v>7729.4</v>
      </c>
      <c r="HY118" s="6">
        <v>8498.4</v>
      </c>
      <c r="HZ118" s="6">
        <v>8438.3</v>
      </c>
      <c r="IA118" s="6">
        <v>7643.3</v>
      </c>
      <c r="IB118" s="6">
        <v>7247.9</v>
      </c>
    </row>
    <row r="119" spans="1:236" s="84" customFormat="1" ht="12">
      <c r="A119" s="189" t="s">
        <v>321</v>
      </c>
      <c r="B119" s="175" t="s">
        <v>311</v>
      </c>
      <c r="C119" s="175" t="s">
        <v>311</v>
      </c>
      <c r="D119" s="189" t="s">
        <v>352</v>
      </c>
      <c r="E119" s="175" t="s">
        <v>82</v>
      </c>
      <c r="F119" s="215">
        <v>37234</v>
      </c>
      <c r="G119" s="205">
        <v>5425</v>
      </c>
      <c r="H119" s="205">
        <v>4756</v>
      </c>
      <c r="I119" s="205">
        <v>13095</v>
      </c>
      <c r="J119" s="205">
        <v>13958</v>
      </c>
      <c r="K119" s="206">
        <v>0</v>
      </c>
      <c r="L119" s="205">
        <v>4137</v>
      </c>
      <c r="M119" s="205">
        <v>1288</v>
      </c>
      <c r="N119" s="205">
        <v>2094</v>
      </c>
      <c r="O119" s="205">
        <v>2662</v>
      </c>
      <c r="P119" s="205">
        <v>0</v>
      </c>
      <c r="Q119" s="205">
        <v>6751</v>
      </c>
      <c r="R119" s="205">
        <v>2193</v>
      </c>
      <c r="S119" s="205">
        <v>4151</v>
      </c>
      <c r="T119" s="205">
        <v>1637</v>
      </c>
      <c r="U119" s="205">
        <v>7668</v>
      </c>
      <c r="V119" s="205">
        <v>4653</v>
      </c>
      <c r="W119" s="10"/>
      <c r="X119" s="215">
        <v>41128</v>
      </c>
      <c r="Y119" s="205">
        <v>11049</v>
      </c>
      <c r="Z119" s="205">
        <v>3517</v>
      </c>
      <c r="AA119" s="205">
        <v>9713</v>
      </c>
      <c r="AB119" s="205">
        <v>16849</v>
      </c>
      <c r="AC119" s="207">
        <v>9217</v>
      </c>
      <c r="AD119" s="205">
        <v>1034</v>
      </c>
      <c r="AE119" s="205">
        <v>798</v>
      </c>
      <c r="AF119" s="205">
        <v>1941</v>
      </c>
      <c r="AG119" s="207">
        <v>1464</v>
      </c>
      <c r="AH119" s="203">
        <v>112.1</v>
      </c>
      <c r="AI119" s="10">
        <v>0</v>
      </c>
      <c r="AJ119" s="10">
        <v>0</v>
      </c>
      <c r="AK119" s="10">
        <v>9713.1</v>
      </c>
      <c r="AL119" s="62">
        <v>4613.1</v>
      </c>
      <c r="AM119" s="10">
        <v>5969.1</v>
      </c>
      <c r="AN119" s="10">
        <v>6267</v>
      </c>
      <c r="AO119" s="10"/>
      <c r="AP119" s="213">
        <v>48302</v>
      </c>
      <c r="AQ119" s="10">
        <v>13710</v>
      </c>
      <c r="AR119" s="10">
        <v>16660</v>
      </c>
      <c r="AS119" s="10">
        <v>5997</v>
      </c>
      <c r="AT119" s="10">
        <v>11935</v>
      </c>
      <c r="AU119" s="10">
        <v>5647</v>
      </c>
      <c r="AV119" s="10">
        <v>4171</v>
      </c>
      <c r="AW119" s="205">
        <v>3892</v>
      </c>
      <c r="AX119" s="205">
        <v>3005</v>
      </c>
      <c r="AY119" s="205">
        <v>2153</v>
      </c>
      <c r="AZ119" s="205">
        <v>11502</v>
      </c>
      <c r="BA119" s="205">
        <v>0</v>
      </c>
      <c r="BB119" s="205">
        <v>0</v>
      </c>
      <c r="BC119" s="205">
        <v>5997</v>
      </c>
      <c r="BD119" s="10">
        <v>3205</v>
      </c>
      <c r="BE119" s="205">
        <v>4232</v>
      </c>
      <c r="BF119" s="10">
        <v>4498</v>
      </c>
      <c r="BG119" s="10"/>
      <c r="BH119" s="256">
        <v>6212</v>
      </c>
      <c r="BI119" s="209">
        <v>2086</v>
      </c>
      <c r="BJ119" s="84">
        <v>672</v>
      </c>
      <c r="BK119" s="209">
        <v>1722</v>
      </c>
      <c r="BL119" s="209">
        <v>1732</v>
      </c>
      <c r="BM119" s="84">
        <v>2065</v>
      </c>
      <c r="BN119" s="84">
        <v>0</v>
      </c>
      <c r="BO119" s="84">
        <v>21</v>
      </c>
      <c r="BP119" s="84">
        <v>0</v>
      </c>
      <c r="BQ119" s="84">
        <v>0</v>
      </c>
      <c r="BR119" s="84">
        <v>672</v>
      </c>
      <c r="BS119" s="84">
        <v>837</v>
      </c>
      <c r="BT119" s="84">
        <v>0</v>
      </c>
      <c r="BU119" s="84">
        <v>885</v>
      </c>
      <c r="BV119" s="84">
        <v>76</v>
      </c>
      <c r="BW119" s="84">
        <v>408</v>
      </c>
      <c r="BX119" s="84">
        <v>1248</v>
      </c>
      <c r="BZ119" s="260">
        <v>5692</v>
      </c>
      <c r="CA119" s="84">
        <v>692</v>
      </c>
      <c r="CC119" s="84">
        <v>1745</v>
      </c>
      <c r="CD119" s="84">
        <v>1853</v>
      </c>
      <c r="CE119" s="84">
        <v>0</v>
      </c>
      <c r="CF119" s="84">
        <v>1042</v>
      </c>
      <c r="CG119" s="84">
        <v>0</v>
      </c>
      <c r="CH119" s="84">
        <v>0</v>
      </c>
      <c r="CI119" s="84">
        <v>0</v>
      </c>
      <c r="CJ119" s="84">
        <v>0</v>
      </c>
      <c r="CK119" s="84">
        <v>0</v>
      </c>
      <c r="CM119" s="84">
        <v>2095</v>
      </c>
      <c r="CN119" s="84">
        <v>1850</v>
      </c>
      <c r="CO119" s="84">
        <v>705</v>
      </c>
      <c r="CP119" s="84">
        <v>0</v>
      </c>
      <c r="CS119" s="260">
        <v>0</v>
      </c>
      <c r="DL119" s="260"/>
      <c r="ED119" s="260"/>
      <c r="EH119" s="62"/>
      <c r="EP119" s="62"/>
      <c r="EQ119" s="62"/>
      <c r="EV119" s="302"/>
      <c r="EW119" s="62"/>
      <c r="FA119" s="62"/>
      <c r="FM119" s="302"/>
      <c r="FN119" s="6"/>
      <c r="FO119" s="6"/>
      <c r="FP119" s="6"/>
      <c r="FQ119" s="126"/>
      <c r="GE119" s="289"/>
      <c r="GF119" s="289"/>
      <c r="GG119" s="289"/>
      <c r="GH119" s="289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28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M119" s="280"/>
      <c r="HN119" s="280"/>
      <c r="HO119" s="280"/>
      <c r="HP119" s="280"/>
      <c r="HQ119" s="280"/>
      <c r="HR119" s="280"/>
      <c r="HS119" s="280"/>
      <c r="HT119" s="62"/>
      <c r="HU119" s="62"/>
      <c r="HV119" s="62"/>
      <c r="HW119" s="62"/>
      <c r="HX119" s="62"/>
      <c r="HY119" s="62"/>
      <c r="HZ119" s="62"/>
      <c r="IA119" s="62"/>
      <c r="IB119" s="62"/>
    </row>
    <row r="120" spans="1:236" s="84" customFormat="1" ht="24">
      <c r="A120" s="189" t="s">
        <v>322</v>
      </c>
      <c r="B120" s="175" t="s">
        <v>265</v>
      </c>
      <c r="C120" s="175" t="s">
        <v>265</v>
      </c>
      <c r="D120" s="189" t="s">
        <v>204</v>
      </c>
      <c r="E120" s="175" t="s">
        <v>84</v>
      </c>
      <c r="F120" s="213">
        <v>30275.2</v>
      </c>
      <c r="G120" s="10">
        <v>6924.2</v>
      </c>
      <c r="H120" s="10">
        <v>7042.5</v>
      </c>
      <c r="I120" s="10">
        <v>7224.6</v>
      </c>
      <c r="J120" s="10">
        <v>9083.9</v>
      </c>
      <c r="K120" s="64">
        <v>2088.6</v>
      </c>
      <c r="L120" s="10">
        <v>2027</v>
      </c>
      <c r="M120" s="10">
        <v>2808.6</v>
      </c>
      <c r="N120" s="10">
        <v>2242</v>
      </c>
      <c r="O120" s="10">
        <v>2424.3</v>
      </c>
      <c r="P120" s="10">
        <v>2376.2</v>
      </c>
      <c r="Q120" s="10">
        <v>2247</v>
      </c>
      <c r="R120" s="10">
        <v>2208.9</v>
      </c>
      <c r="S120" s="10">
        <v>2768.7</v>
      </c>
      <c r="T120" s="10">
        <v>3253.4</v>
      </c>
      <c r="U120" s="10">
        <v>3040.2</v>
      </c>
      <c r="V120" s="10">
        <v>2790.3</v>
      </c>
      <c r="W120" s="10"/>
      <c r="X120" s="213">
        <v>33674.7</v>
      </c>
      <c r="Y120" s="10">
        <v>8635.8</v>
      </c>
      <c r="Z120" s="10">
        <v>8287.1</v>
      </c>
      <c r="AA120" s="10">
        <v>8169</v>
      </c>
      <c r="AB120" s="10">
        <v>8582.8</v>
      </c>
      <c r="AC120" s="203">
        <v>2909.7</v>
      </c>
      <c r="AD120" s="10">
        <v>2655</v>
      </c>
      <c r="AE120" s="10">
        <v>3071.1</v>
      </c>
      <c r="AF120" s="10">
        <v>2649.9</v>
      </c>
      <c r="AG120" s="203">
        <v>2852.4</v>
      </c>
      <c r="AH120" s="203">
        <v>2784.8</v>
      </c>
      <c r="AI120" s="10">
        <v>2742.5</v>
      </c>
      <c r="AJ120" s="10">
        <v>2750.6</v>
      </c>
      <c r="AK120" s="10">
        <v>2675.9</v>
      </c>
      <c r="AL120" s="62">
        <v>2878.7</v>
      </c>
      <c r="AM120" s="10">
        <v>3254.7</v>
      </c>
      <c r="AN120" s="10">
        <v>2449.4</v>
      </c>
      <c r="AO120" s="10"/>
      <c r="AP120" s="213">
        <v>36276.8</v>
      </c>
      <c r="AQ120" s="10">
        <v>8509.5</v>
      </c>
      <c r="AR120" s="10">
        <v>8600.3</v>
      </c>
      <c r="AS120" s="10">
        <v>10012.3</v>
      </c>
      <c r="AT120" s="10">
        <v>9154.7</v>
      </c>
      <c r="AU120" s="10">
        <v>2688.5</v>
      </c>
      <c r="AV120" s="10">
        <v>2404.3</v>
      </c>
      <c r="AW120" s="10">
        <v>3416.7</v>
      </c>
      <c r="AX120" s="10">
        <v>2898.9</v>
      </c>
      <c r="AY120" s="10">
        <v>2908.5</v>
      </c>
      <c r="AZ120" s="10">
        <v>2792.9</v>
      </c>
      <c r="BA120" s="10">
        <v>2824.3</v>
      </c>
      <c r="BB120" s="10">
        <v>3507.5</v>
      </c>
      <c r="BC120" s="201">
        <v>3680.5</v>
      </c>
      <c r="BD120" s="10">
        <v>3389.6</v>
      </c>
      <c r="BE120" s="201">
        <v>2612.5</v>
      </c>
      <c r="BF120" s="10">
        <v>3152.6</v>
      </c>
      <c r="BG120" s="10"/>
      <c r="BH120" s="256">
        <v>43543.1</v>
      </c>
      <c r="BI120" s="84">
        <v>10303.6</v>
      </c>
      <c r="BJ120" s="84">
        <v>10080.5</v>
      </c>
      <c r="BK120" s="84">
        <v>8761.6</v>
      </c>
      <c r="BL120" s="84">
        <v>14397.4</v>
      </c>
      <c r="BM120" s="84">
        <v>3480.8</v>
      </c>
      <c r="BN120" s="84">
        <v>3310.4</v>
      </c>
      <c r="BO120" s="84">
        <v>3512.4</v>
      </c>
      <c r="BP120" s="84">
        <v>4013</v>
      </c>
      <c r="BQ120" s="84">
        <v>3148</v>
      </c>
      <c r="BR120" s="84">
        <v>2919.5</v>
      </c>
      <c r="BS120" s="84">
        <v>2977.2</v>
      </c>
      <c r="BT120" s="84">
        <v>2933.7</v>
      </c>
      <c r="BU120" s="84">
        <v>2850.7</v>
      </c>
      <c r="BV120" s="84">
        <v>5118</v>
      </c>
      <c r="BW120" s="84">
        <v>5305.9</v>
      </c>
      <c r="BX120" s="84">
        <v>3973.5</v>
      </c>
      <c r="BZ120" s="260">
        <v>46784.3</v>
      </c>
      <c r="CA120" s="84">
        <v>8270.3</v>
      </c>
      <c r="CB120" s="84">
        <v>10902.3</v>
      </c>
      <c r="CC120" s="84">
        <v>11418.1</v>
      </c>
      <c r="CD120" s="84">
        <v>12396.3</v>
      </c>
      <c r="CE120" s="84">
        <v>3558.1</v>
      </c>
      <c r="CF120" s="84">
        <v>3140.6</v>
      </c>
      <c r="CG120" s="84">
        <v>2520.8</v>
      </c>
      <c r="CH120" s="84">
        <v>3524</v>
      </c>
      <c r="CI120" s="84">
        <v>4258</v>
      </c>
      <c r="CJ120" s="84">
        <v>4069.5</v>
      </c>
      <c r="CK120" s="84">
        <v>4264.9</v>
      </c>
      <c r="CL120" s="84">
        <v>4158.1</v>
      </c>
      <c r="CM120" s="84">
        <v>3944.5</v>
      </c>
      <c r="CN120" s="84">
        <v>4005.9</v>
      </c>
      <c r="CO120" s="84">
        <v>4856.3</v>
      </c>
      <c r="CP120" s="84">
        <v>4483.6</v>
      </c>
      <c r="CS120" s="260">
        <v>49202.3</v>
      </c>
      <c r="CT120" s="84">
        <v>13577.3</v>
      </c>
      <c r="CU120" s="84">
        <v>9230.8</v>
      </c>
      <c r="CV120" s="84">
        <v>11204.3</v>
      </c>
      <c r="CW120" s="84">
        <v>15189.9</v>
      </c>
      <c r="CX120" s="84">
        <v>5450.8</v>
      </c>
      <c r="CY120" s="84">
        <v>4239.7</v>
      </c>
      <c r="CZ120" s="84">
        <v>3886.8</v>
      </c>
      <c r="DA120" s="84">
        <v>2905.8</v>
      </c>
      <c r="DB120" s="84">
        <v>2990.4</v>
      </c>
      <c r="DC120" s="84">
        <v>3334.6</v>
      </c>
      <c r="DD120" s="84">
        <v>4515.9</v>
      </c>
      <c r="DE120" s="84">
        <v>3513.9</v>
      </c>
      <c r="DF120" s="84">
        <v>3174.5</v>
      </c>
      <c r="DG120" s="84">
        <v>3605.3</v>
      </c>
      <c r="DH120" s="84">
        <v>5266.2</v>
      </c>
      <c r="DI120" s="84">
        <v>6318.4</v>
      </c>
      <c r="DJ120" s="84">
        <v>49202.3</v>
      </c>
      <c r="DL120" s="260"/>
      <c r="ED120" s="260"/>
      <c r="EH120" s="62"/>
      <c r="EI120" s="84">
        <v>3354.2</v>
      </c>
      <c r="EP120" s="62"/>
      <c r="EQ120" s="62"/>
      <c r="EV120" s="302"/>
      <c r="EW120" s="62"/>
      <c r="FA120" s="62"/>
      <c r="FM120" s="302"/>
      <c r="FN120" s="6"/>
      <c r="FO120" s="6"/>
      <c r="FP120" s="6"/>
      <c r="FQ120" s="126"/>
      <c r="GE120" s="289"/>
      <c r="GF120" s="289"/>
      <c r="GG120" s="289"/>
      <c r="GH120" s="289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28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M120" s="280"/>
      <c r="HN120" s="280"/>
      <c r="HO120" s="280"/>
      <c r="HP120" s="280"/>
      <c r="HQ120" s="280"/>
      <c r="HR120" s="280"/>
      <c r="HS120" s="280"/>
      <c r="HT120" s="62"/>
      <c r="HU120" s="62"/>
      <c r="HV120" s="62"/>
      <c r="HW120" s="62"/>
      <c r="HX120" s="62"/>
      <c r="HY120" s="62"/>
      <c r="HZ120" s="62"/>
      <c r="IA120" s="62"/>
      <c r="IB120" s="62"/>
    </row>
    <row r="121" spans="2:236" s="84" customFormat="1" ht="12">
      <c r="B121" s="175"/>
      <c r="C121" s="175"/>
      <c r="D121" s="189"/>
      <c r="E121" s="175"/>
      <c r="F121" s="213"/>
      <c r="G121" s="10"/>
      <c r="H121" s="10"/>
      <c r="I121" s="10"/>
      <c r="J121" s="10"/>
      <c r="K121" s="6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302"/>
      <c r="EW121" s="62"/>
      <c r="FA121" s="62"/>
      <c r="FM121" s="302"/>
      <c r="FN121" s="6"/>
      <c r="FO121" s="6"/>
      <c r="FP121" s="6"/>
      <c r="FQ121" s="126"/>
      <c r="GE121" s="289"/>
      <c r="GF121" s="289"/>
      <c r="GG121" s="289"/>
      <c r="GH121" s="289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28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M121" s="280"/>
      <c r="HN121" s="280"/>
      <c r="HO121" s="280"/>
      <c r="HP121" s="280"/>
      <c r="HQ121" s="280"/>
      <c r="HR121" s="280"/>
      <c r="HS121" s="280"/>
      <c r="HT121" s="62"/>
      <c r="HU121" s="62"/>
      <c r="HV121" s="62"/>
      <c r="HW121" s="62"/>
      <c r="HX121" s="62"/>
      <c r="HY121" s="62"/>
      <c r="HZ121" s="62"/>
      <c r="IA121" s="62"/>
      <c r="IB121" s="62"/>
    </row>
    <row r="122" spans="1:236" s="84" customFormat="1" ht="24">
      <c r="A122" s="231" t="s">
        <v>323</v>
      </c>
      <c r="B122" s="175"/>
      <c r="C122" s="175"/>
      <c r="D122" s="190" t="s">
        <v>189</v>
      </c>
      <c r="E122" s="175"/>
      <c r="F122" s="213"/>
      <c r="G122" s="10"/>
      <c r="H122" s="10"/>
      <c r="I122" s="10"/>
      <c r="J122" s="10"/>
      <c r="K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302"/>
      <c r="EW122" s="62"/>
      <c r="FA122" s="62"/>
      <c r="FM122" s="302"/>
      <c r="FN122" s="6"/>
      <c r="FO122" s="6"/>
      <c r="FP122" s="6"/>
      <c r="FQ122" s="126"/>
      <c r="GE122" s="289"/>
      <c r="GF122" s="289"/>
      <c r="GG122" s="289"/>
      <c r="GH122" s="289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28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M122" s="280"/>
      <c r="HN122" s="280"/>
      <c r="HO122" s="280"/>
      <c r="HP122" s="280"/>
      <c r="HQ122" s="280"/>
      <c r="HR122" s="280"/>
      <c r="HS122" s="280"/>
      <c r="HT122" s="62"/>
      <c r="HU122" s="62"/>
      <c r="HV122" s="62"/>
      <c r="HW122" s="62"/>
      <c r="HX122" s="62"/>
      <c r="HY122" s="62"/>
      <c r="HZ122" s="62"/>
      <c r="IA122" s="62"/>
      <c r="IB122" s="62"/>
    </row>
    <row r="123" spans="1:236" s="84" customFormat="1" ht="12">
      <c r="A123" s="189" t="s">
        <v>324</v>
      </c>
      <c r="B123" s="175" t="s">
        <v>265</v>
      </c>
      <c r="C123" s="175" t="s">
        <v>265</v>
      </c>
      <c r="D123" s="189" t="s">
        <v>371</v>
      </c>
      <c r="E123" s="175" t="s">
        <v>84</v>
      </c>
      <c r="F123" s="213">
        <v>94301.2</v>
      </c>
      <c r="G123" s="10">
        <v>24076.7</v>
      </c>
      <c r="H123" s="10">
        <v>23369.4</v>
      </c>
      <c r="I123" s="10">
        <v>22647.8</v>
      </c>
      <c r="J123" s="10">
        <v>24207.3</v>
      </c>
      <c r="K123" s="60">
        <v>9939.5</v>
      </c>
      <c r="L123" s="10">
        <v>5871.4</v>
      </c>
      <c r="M123" s="10">
        <v>8265.8</v>
      </c>
      <c r="N123" s="10">
        <v>7977.5</v>
      </c>
      <c r="O123" s="10">
        <v>7028.5</v>
      </c>
      <c r="P123" s="10">
        <v>8363.4</v>
      </c>
      <c r="Q123" s="10">
        <v>8108.3</v>
      </c>
      <c r="R123" s="10">
        <v>8027.7</v>
      </c>
      <c r="S123" s="10">
        <v>6511.8</v>
      </c>
      <c r="T123" s="10">
        <v>6926</v>
      </c>
      <c r="U123" s="10">
        <v>9025.5</v>
      </c>
      <c r="V123" s="10">
        <v>8255.8</v>
      </c>
      <c r="W123" s="10"/>
      <c r="X123" s="213">
        <v>7470.3</v>
      </c>
      <c r="Y123" s="10">
        <v>1772.3</v>
      </c>
      <c r="Z123" s="10">
        <v>1812.4</v>
      </c>
      <c r="AA123" s="10">
        <v>1835.9</v>
      </c>
      <c r="AB123" s="10">
        <v>2049.7</v>
      </c>
      <c r="AC123" s="203">
        <v>580</v>
      </c>
      <c r="AD123" s="10">
        <v>610</v>
      </c>
      <c r="AE123" s="10">
        <v>582.3</v>
      </c>
      <c r="AF123" s="10">
        <v>638.6</v>
      </c>
      <c r="AG123" s="203">
        <v>591.6</v>
      </c>
      <c r="AH123" s="203">
        <v>582.2</v>
      </c>
      <c r="AI123" s="10">
        <v>612.2</v>
      </c>
      <c r="AJ123" s="10">
        <v>613.8</v>
      </c>
      <c r="AK123" s="10">
        <v>609.9</v>
      </c>
      <c r="AL123" s="62">
        <v>579.9</v>
      </c>
      <c r="AM123" s="10">
        <v>859.9</v>
      </c>
      <c r="AN123" s="10">
        <v>609.9</v>
      </c>
      <c r="AO123" s="10"/>
      <c r="AP123" s="213">
        <v>5485.6</v>
      </c>
      <c r="AQ123" s="10">
        <v>1146.3</v>
      </c>
      <c r="AR123" s="10">
        <v>1380.6</v>
      </c>
      <c r="AS123" s="10">
        <v>1292.3</v>
      </c>
      <c r="AT123" s="10">
        <v>1666.4</v>
      </c>
      <c r="AU123" s="10">
        <v>382.1</v>
      </c>
      <c r="AV123" s="10">
        <v>382.1</v>
      </c>
      <c r="AW123" s="10">
        <v>382.1</v>
      </c>
      <c r="AX123" s="10">
        <v>415.1</v>
      </c>
      <c r="AY123" s="10">
        <v>550.4</v>
      </c>
      <c r="AZ123" s="10">
        <v>415.1</v>
      </c>
      <c r="BA123" s="10">
        <v>414.1</v>
      </c>
      <c r="BB123" s="10">
        <v>464.1</v>
      </c>
      <c r="BC123" s="201">
        <v>414.1</v>
      </c>
      <c r="BD123" s="10">
        <v>762.1</v>
      </c>
      <c r="BE123" s="201">
        <v>462.1</v>
      </c>
      <c r="BF123" s="10">
        <v>442.2</v>
      </c>
      <c r="BG123" s="10"/>
      <c r="BH123" s="256">
        <v>7461.5</v>
      </c>
      <c r="BI123" s="84">
        <v>1937.8</v>
      </c>
      <c r="BJ123" s="84">
        <v>1799.3</v>
      </c>
      <c r="BK123" s="84">
        <v>1862</v>
      </c>
      <c r="BL123" s="84">
        <v>1862.4</v>
      </c>
      <c r="BM123" s="84">
        <v>691.6</v>
      </c>
      <c r="BN123" s="84">
        <v>633.1</v>
      </c>
      <c r="BO123" s="84">
        <v>613.1</v>
      </c>
      <c r="BP123" s="84">
        <v>583.1</v>
      </c>
      <c r="BQ123" s="84">
        <v>583.1</v>
      </c>
      <c r="BR123" s="84">
        <v>633.1</v>
      </c>
      <c r="BS123" s="84">
        <v>554</v>
      </c>
      <c r="BT123" s="84">
        <v>654</v>
      </c>
      <c r="BU123" s="84">
        <v>654</v>
      </c>
      <c r="BV123" s="84">
        <v>604</v>
      </c>
      <c r="BW123" s="84">
        <v>654</v>
      </c>
      <c r="BX123" s="84">
        <v>604.4</v>
      </c>
      <c r="BZ123" s="260">
        <v>4657.2</v>
      </c>
      <c r="CA123" s="84">
        <v>40</v>
      </c>
      <c r="CE123" s="84">
        <v>404.8</v>
      </c>
      <c r="CF123" s="84">
        <v>404.8</v>
      </c>
      <c r="CG123" s="84">
        <v>384.8</v>
      </c>
      <c r="CH123" s="84">
        <v>384.8</v>
      </c>
      <c r="CI123" s="84">
        <v>384.8</v>
      </c>
      <c r="CJ123" s="84">
        <v>384.8</v>
      </c>
      <c r="CK123" s="84">
        <v>384.8</v>
      </c>
      <c r="CL123" s="84">
        <v>384.8</v>
      </c>
      <c r="CM123" s="84">
        <v>384.8</v>
      </c>
      <c r="CN123" s="84">
        <v>384.8</v>
      </c>
      <c r="CO123" s="84">
        <v>384.8</v>
      </c>
      <c r="CP123" s="84">
        <v>384.4</v>
      </c>
      <c r="CS123" s="260">
        <v>6025.1</v>
      </c>
      <c r="CT123" s="84">
        <v>0</v>
      </c>
      <c r="CV123" s="84">
        <v>142.6</v>
      </c>
      <c r="CW123" s="84">
        <v>3195.9</v>
      </c>
      <c r="DE123" s="84">
        <v>1485.9</v>
      </c>
      <c r="DF123" s="84">
        <v>1343.3</v>
      </c>
      <c r="DG123" s="84">
        <v>1454.5</v>
      </c>
      <c r="DH123" s="84">
        <v>0</v>
      </c>
      <c r="DI123" s="84">
        <v>1741.4</v>
      </c>
      <c r="DJ123" s="84">
        <v>6025.1</v>
      </c>
      <c r="DL123" s="260">
        <v>5918.3</v>
      </c>
      <c r="DM123" s="84">
        <v>1204.4</v>
      </c>
      <c r="DN123" s="84">
        <v>1387</v>
      </c>
      <c r="DO123" s="84">
        <v>1904.8</v>
      </c>
      <c r="DP123" s="84">
        <v>1422.1</v>
      </c>
      <c r="DQ123" s="84">
        <v>423.6</v>
      </c>
      <c r="DR123" s="84">
        <v>440.2</v>
      </c>
      <c r="DS123" s="84">
        <v>340.6</v>
      </c>
      <c r="DT123" s="201">
        <v>324</v>
      </c>
      <c r="DU123" s="84">
        <v>324</v>
      </c>
      <c r="DV123" s="84">
        <v>739</v>
      </c>
      <c r="DW123" s="84">
        <v>1037.2</v>
      </c>
      <c r="DX123" s="84">
        <v>543.6</v>
      </c>
      <c r="DY123" s="62">
        <v>324</v>
      </c>
      <c r="DZ123" s="62">
        <v>490</v>
      </c>
      <c r="EA123" s="62">
        <v>514</v>
      </c>
      <c r="EB123" s="84">
        <v>418.1</v>
      </c>
      <c r="ED123" s="260">
        <v>20717.9</v>
      </c>
      <c r="EE123" s="84">
        <v>3415.9</v>
      </c>
      <c r="EF123" s="84">
        <v>10505.6</v>
      </c>
      <c r="EG123" s="201" t="s">
        <v>350</v>
      </c>
      <c r="EH123" s="62">
        <v>6796.4</v>
      </c>
      <c r="EI123" s="84">
        <v>3415.9</v>
      </c>
      <c r="EJ123" s="84">
        <v>0</v>
      </c>
      <c r="EK123" s="84">
        <v>0</v>
      </c>
      <c r="EL123" s="84">
        <v>3355.2</v>
      </c>
      <c r="EM123" s="84">
        <v>3356.2</v>
      </c>
      <c r="EN123" s="126">
        <v>3794.2</v>
      </c>
      <c r="EO123" s="201" t="s">
        <v>350</v>
      </c>
      <c r="EP123" s="201" t="s">
        <v>350</v>
      </c>
      <c r="EQ123" s="201" t="s">
        <v>350</v>
      </c>
      <c r="ER123" s="10" t="s">
        <v>350</v>
      </c>
      <c r="ES123" s="10">
        <v>3409.3</v>
      </c>
      <c r="ET123" s="84">
        <v>3387.1</v>
      </c>
      <c r="EV123" s="302">
        <v>8115.3</v>
      </c>
      <c r="EW123" s="10" t="s">
        <v>350</v>
      </c>
      <c r="EX123" s="62">
        <v>155.4</v>
      </c>
      <c r="EY123" s="84">
        <v>625</v>
      </c>
      <c r="EZ123" s="84">
        <v>154.4</v>
      </c>
      <c r="FA123" s="10" t="s">
        <v>350</v>
      </c>
      <c r="FB123" s="10" t="s">
        <v>350</v>
      </c>
      <c r="FC123" s="6">
        <v>80.1</v>
      </c>
      <c r="FD123" s="10" t="s">
        <v>350</v>
      </c>
      <c r="FE123" s="6">
        <v>54.6</v>
      </c>
      <c r="FF123" s="6">
        <v>100.8</v>
      </c>
      <c r="FG123" s="6">
        <v>356</v>
      </c>
      <c r="FH123" s="6">
        <v>50</v>
      </c>
      <c r="FI123" s="6">
        <v>219</v>
      </c>
      <c r="FJ123" s="10" t="s">
        <v>350</v>
      </c>
      <c r="FK123" s="6">
        <v>96.6</v>
      </c>
      <c r="FL123" s="6">
        <v>57.8</v>
      </c>
      <c r="FM123" s="302"/>
      <c r="FN123" s="6">
        <v>100.2</v>
      </c>
      <c r="FO123" s="6">
        <v>3426</v>
      </c>
      <c r="FP123" s="6">
        <v>157.3</v>
      </c>
      <c r="FQ123" s="126">
        <v>1774.5</v>
      </c>
      <c r="FR123" s="201"/>
      <c r="FS123" s="201"/>
      <c r="FT123" s="84">
        <v>100.2</v>
      </c>
      <c r="FU123" s="84">
        <v>172.7</v>
      </c>
      <c r="FV123" s="201"/>
      <c r="FW123" s="84">
        <v>3253.3</v>
      </c>
      <c r="FX123" s="84">
        <v>94.4</v>
      </c>
      <c r="FY123" s="84">
        <v>39.3</v>
      </c>
      <c r="FZ123" s="84">
        <v>23.6</v>
      </c>
      <c r="GA123" s="84">
        <v>7.8</v>
      </c>
      <c r="GB123" s="84">
        <v>72.9</v>
      </c>
      <c r="GC123" s="84">
        <v>1693.8</v>
      </c>
      <c r="GE123" s="290">
        <v>429.6</v>
      </c>
      <c r="GF123" s="290">
        <v>332.9</v>
      </c>
      <c r="GG123" s="290">
        <v>9711.9</v>
      </c>
      <c r="GH123" s="290">
        <v>2334.2</v>
      </c>
      <c r="GI123" s="62">
        <v>43.3</v>
      </c>
      <c r="GJ123" s="62">
        <v>0</v>
      </c>
      <c r="GK123" s="62">
        <v>386.3</v>
      </c>
      <c r="GL123" s="62">
        <v>200.5</v>
      </c>
      <c r="GM123" s="62">
        <v>6.5</v>
      </c>
      <c r="GN123" s="62">
        <v>125.9</v>
      </c>
      <c r="GO123" s="62">
        <v>4253.2</v>
      </c>
      <c r="GP123" s="62">
        <v>1761.9</v>
      </c>
      <c r="GQ123" s="62">
        <v>3696.8</v>
      </c>
      <c r="GR123" s="62">
        <v>133.9</v>
      </c>
      <c r="GS123" s="62">
        <v>202.8</v>
      </c>
      <c r="GT123" s="62">
        <v>1997.5</v>
      </c>
      <c r="GU123" s="282"/>
      <c r="GV123" s="280">
        <v>698.5</v>
      </c>
      <c r="GW123" s="280">
        <v>1503.6</v>
      </c>
      <c r="GX123" s="280">
        <v>498.7</v>
      </c>
      <c r="GY123" s="280">
        <v>431.4</v>
      </c>
      <c r="GZ123" s="62">
        <v>59.1</v>
      </c>
      <c r="HA123" s="62">
        <v>76.9</v>
      </c>
      <c r="HB123" s="62">
        <v>562.5</v>
      </c>
      <c r="HC123" s="62">
        <v>873.2</v>
      </c>
      <c r="HD123" s="6">
        <v>148.2</v>
      </c>
      <c r="HE123" s="62">
        <v>482.2</v>
      </c>
      <c r="HF123" s="62">
        <v>482.2</v>
      </c>
      <c r="HG123" s="6">
        <v>0</v>
      </c>
      <c r="HH123" s="6">
        <v>16.5</v>
      </c>
      <c r="HI123" s="6">
        <v>255.2</v>
      </c>
      <c r="HJ123" s="6">
        <v>176.2</v>
      </c>
      <c r="HK123" s="6">
        <v>0</v>
      </c>
      <c r="HM123" s="280">
        <v>2393.8</v>
      </c>
      <c r="HN123" s="280">
        <f t="shared" si="3"/>
        <v>1558.8</v>
      </c>
      <c r="HO123" s="280">
        <f t="shared" si="4"/>
        <v>1060.2</v>
      </c>
      <c r="HP123" s="280">
        <f t="shared" si="5"/>
        <v>1275</v>
      </c>
      <c r="HQ123" s="280">
        <v>725.3</v>
      </c>
      <c r="HR123" s="280">
        <v>933.1</v>
      </c>
      <c r="HS123" s="280">
        <v>735.4</v>
      </c>
      <c r="HT123" s="62">
        <v>704.8</v>
      </c>
      <c r="HU123" s="6">
        <v>440.3</v>
      </c>
      <c r="HV123" s="62">
        <v>413.7</v>
      </c>
      <c r="HW123" s="62">
        <v>380.7</v>
      </c>
      <c r="HX123" s="6">
        <v>179.6</v>
      </c>
      <c r="HY123" s="6">
        <v>499.9</v>
      </c>
      <c r="HZ123" s="6">
        <v>126.2</v>
      </c>
      <c r="IA123" s="6">
        <v>926.4</v>
      </c>
      <c r="IB123" s="6">
        <v>222.4</v>
      </c>
    </row>
    <row r="124" spans="1:236" s="84" customFormat="1" ht="12">
      <c r="A124" s="189" t="s">
        <v>325</v>
      </c>
      <c r="B124" s="175" t="s">
        <v>307</v>
      </c>
      <c r="C124" s="175" t="s">
        <v>307</v>
      </c>
      <c r="D124" s="189" t="s">
        <v>370</v>
      </c>
      <c r="E124" s="175" t="s">
        <v>33</v>
      </c>
      <c r="F124" s="213">
        <v>84.1</v>
      </c>
      <c r="G124" s="10">
        <v>26.6</v>
      </c>
      <c r="H124" s="10">
        <v>22.9</v>
      </c>
      <c r="I124" s="10">
        <v>23.7</v>
      </c>
      <c r="J124" s="10">
        <v>10.9</v>
      </c>
      <c r="K124" s="60">
        <v>5.7</v>
      </c>
      <c r="L124" s="10">
        <v>9.5</v>
      </c>
      <c r="M124" s="10">
        <v>11.4</v>
      </c>
      <c r="N124" s="10">
        <v>10.4</v>
      </c>
      <c r="O124" s="10">
        <v>5.3</v>
      </c>
      <c r="P124" s="10">
        <v>7.2</v>
      </c>
      <c r="Q124" s="10">
        <v>9.3</v>
      </c>
      <c r="R124" s="10">
        <v>7.2</v>
      </c>
      <c r="S124" s="10">
        <v>7.2</v>
      </c>
      <c r="T124" s="10">
        <v>5.7</v>
      </c>
      <c r="U124" s="10">
        <v>4.6</v>
      </c>
      <c r="V124" s="10">
        <v>0.6</v>
      </c>
      <c r="W124" s="10"/>
      <c r="X124" s="213">
        <v>28</v>
      </c>
      <c r="Y124" s="10">
        <v>2.3</v>
      </c>
      <c r="Z124" s="10">
        <v>4.7</v>
      </c>
      <c r="AA124" s="10">
        <v>9.1</v>
      </c>
      <c r="AB124" s="10">
        <v>11.9</v>
      </c>
      <c r="AC124" s="203">
        <v>0</v>
      </c>
      <c r="AD124" s="10">
        <v>0</v>
      </c>
      <c r="AE124" s="10">
        <v>2.3</v>
      </c>
      <c r="AF124" s="10">
        <v>0.9</v>
      </c>
      <c r="AG124" s="203">
        <v>1.6</v>
      </c>
      <c r="AH124" s="203">
        <v>2.2</v>
      </c>
      <c r="AI124" s="10">
        <v>2.2</v>
      </c>
      <c r="AJ124" s="10">
        <v>3.8</v>
      </c>
      <c r="AK124" s="10">
        <v>3.1</v>
      </c>
      <c r="AL124" s="62">
        <v>6</v>
      </c>
      <c r="AM124" s="10">
        <v>3.4</v>
      </c>
      <c r="AN124" s="10">
        <v>2.5</v>
      </c>
      <c r="AO124" s="10"/>
      <c r="AP124" s="213">
        <v>64.2</v>
      </c>
      <c r="AQ124" s="10">
        <v>12.4</v>
      </c>
      <c r="AR124" s="10">
        <v>10.1</v>
      </c>
      <c r="AS124" s="10">
        <v>13.2</v>
      </c>
      <c r="AT124" s="10">
        <v>28.5</v>
      </c>
      <c r="AU124" s="10">
        <v>2.2</v>
      </c>
      <c r="AV124" s="10">
        <v>5.6</v>
      </c>
      <c r="AW124" s="10">
        <v>4.6</v>
      </c>
      <c r="AX124" s="10">
        <v>0.8</v>
      </c>
      <c r="AY124" s="10">
        <v>3.6</v>
      </c>
      <c r="AZ124" s="10">
        <v>5.7</v>
      </c>
      <c r="BA124" s="10">
        <v>4.8</v>
      </c>
      <c r="BB124" s="10">
        <v>5.4</v>
      </c>
      <c r="BC124" s="201">
        <v>3</v>
      </c>
      <c r="BD124" s="10">
        <v>8.2</v>
      </c>
      <c r="BE124" s="201">
        <v>9</v>
      </c>
      <c r="BF124" s="10">
        <v>11.3</v>
      </c>
      <c r="BG124" s="10"/>
      <c r="BH124" s="256">
        <v>107.1</v>
      </c>
      <c r="BI124" s="84">
        <v>29.3</v>
      </c>
      <c r="BJ124" s="84">
        <v>27.4</v>
      </c>
      <c r="BK124" s="84">
        <v>23.9</v>
      </c>
      <c r="BL124" s="84">
        <v>26.5</v>
      </c>
      <c r="BM124" s="84">
        <v>8.8</v>
      </c>
      <c r="BN124" s="84">
        <v>10.6</v>
      </c>
      <c r="BO124" s="84">
        <v>9.9</v>
      </c>
      <c r="BP124" s="84">
        <v>9.9</v>
      </c>
      <c r="BQ124" s="84">
        <v>8.3</v>
      </c>
      <c r="BR124" s="84">
        <v>9.2</v>
      </c>
      <c r="BS124" s="84">
        <v>8.8</v>
      </c>
      <c r="BT124" s="84">
        <v>8.1</v>
      </c>
      <c r="BU124" s="84">
        <v>7</v>
      </c>
      <c r="BV124" s="84">
        <v>9.7</v>
      </c>
      <c r="BW124" s="84">
        <v>9.5</v>
      </c>
      <c r="BX124" s="84">
        <v>7.3</v>
      </c>
      <c r="BZ124" s="260">
        <v>117.6</v>
      </c>
      <c r="CA124" s="84">
        <v>27.4</v>
      </c>
      <c r="CB124" s="84">
        <v>27.6</v>
      </c>
      <c r="CC124" s="84">
        <v>27.1</v>
      </c>
      <c r="CD124" s="84">
        <v>35.3</v>
      </c>
      <c r="CE124" s="84">
        <v>9.2</v>
      </c>
      <c r="CF124" s="84">
        <v>10.6</v>
      </c>
      <c r="CG124" s="84">
        <v>7.8</v>
      </c>
      <c r="CH124" s="84">
        <v>9.4</v>
      </c>
      <c r="CI124" s="84">
        <v>10.3</v>
      </c>
      <c r="CJ124" s="84">
        <v>7.9</v>
      </c>
      <c r="CK124" s="84">
        <v>8.6</v>
      </c>
      <c r="CL124" s="84">
        <v>7.3</v>
      </c>
      <c r="CM124" s="84">
        <v>11.2</v>
      </c>
      <c r="CN124" s="84">
        <v>11.8</v>
      </c>
      <c r="CO124" s="84">
        <v>13.2</v>
      </c>
      <c r="CP124" s="84">
        <v>10.3</v>
      </c>
      <c r="CS124" s="260">
        <v>136.7</v>
      </c>
      <c r="CT124" s="84">
        <v>32.5</v>
      </c>
      <c r="CU124" s="84">
        <v>32</v>
      </c>
      <c r="CV124" s="84">
        <v>33.5</v>
      </c>
      <c r="CW124" s="84">
        <v>38.7</v>
      </c>
      <c r="CX124" s="84">
        <v>11</v>
      </c>
      <c r="CY124" s="84">
        <v>10.7</v>
      </c>
      <c r="CZ124" s="84">
        <v>10.8</v>
      </c>
      <c r="DA124" s="84">
        <v>13.3</v>
      </c>
      <c r="DB124" s="84">
        <v>9.1</v>
      </c>
      <c r="DC124" s="84">
        <v>9.6</v>
      </c>
      <c r="DD124" s="84">
        <v>10.3</v>
      </c>
      <c r="DE124" s="84">
        <v>11.9</v>
      </c>
      <c r="DF124" s="84">
        <v>11.3</v>
      </c>
      <c r="DG124" s="84">
        <v>13.9</v>
      </c>
      <c r="DH124" s="84">
        <v>12.6</v>
      </c>
      <c r="DI124" s="84">
        <v>12.2</v>
      </c>
      <c r="DJ124" s="84">
        <v>136.7</v>
      </c>
      <c r="DL124" s="260">
        <v>112</v>
      </c>
      <c r="DM124" s="84">
        <v>18.2</v>
      </c>
      <c r="DN124" s="84">
        <v>28</v>
      </c>
      <c r="DO124" s="84">
        <v>30.3</v>
      </c>
      <c r="DP124" s="84">
        <v>35.5</v>
      </c>
      <c r="DQ124" s="84">
        <v>3</v>
      </c>
      <c r="DR124" s="84">
        <v>6.7</v>
      </c>
      <c r="DS124" s="84">
        <v>8.5</v>
      </c>
      <c r="DT124" s="84">
        <v>8.9</v>
      </c>
      <c r="DU124" s="84">
        <v>8.3</v>
      </c>
      <c r="DV124" s="84">
        <v>10.8</v>
      </c>
      <c r="DW124" s="84">
        <v>10.3</v>
      </c>
      <c r="DX124" s="84">
        <v>9.8</v>
      </c>
      <c r="DY124" s="84">
        <v>10.2</v>
      </c>
      <c r="DZ124" s="84">
        <v>13.9</v>
      </c>
      <c r="EA124" s="84">
        <v>10.5</v>
      </c>
      <c r="EB124" s="84">
        <v>11.1</v>
      </c>
      <c r="ED124" s="260">
        <v>80.2</v>
      </c>
      <c r="EE124" s="84">
        <v>19.6</v>
      </c>
      <c r="EF124" s="84">
        <v>23.7</v>
      </c>
      <c r="EG124" s="84">
        <v>16.8</v>
      </c>
      <c r="EH124" s="62">
        <v>20.1</v>
      </c>
      <c r="EI124" s="84">
        <v>6.8</v>
      </c>
      <c r="EJ124" s="84">
        <v>7.2</v>
      </c>
      <c r="EK124" s="84">
        <v>5.6</v>
      </c>
      <c r="EL124" s="84">
        <v>7.4</v>
      </c>
      <c r="EM124" s="84">
        <v>7.2</v>
      </c>
      <c r="EN124" s="84">
        <v>9.1</v>
      </c>
      <c r="EO124" s="84">
        <v>5.9</v>
      </c>
      <c r="EP124" s="62">
        <v>5</v>
      </c>
      <c r="EQ124" s="84">
        <v>5.9</v>
      </c>
      <c r="ER124" s="84">
        <v>6.7</v>
      </c>
      <c r="ES124" s="84">
        <v>7.2</v>
      </c>
      <c r="ET124" s="84">
        <v>6.2</v>
      </c>
      <c r="EV124" s="302">
        <v>85.7</v>
      </c>
      <c r="EW124" s="62">
        <v>21</v>
      </c>
      <c r="EX124" s="84">
        <v>18.9</v>
      </c>
      <c r="EY124" s="84">
        <v>20.6</v>
      </c>
      <c r="EZ124" s="84">
        <v>25.3</v>
      </c>
      <c r="FA124" s="6">
        <v>6.2</v>
      </c>
      <c r="FB124" s="6">
        <v>6.4</v>
      </c>
      <c r="FC124" s="6">
        <v>8.4</v>
      </c>
      <c r="FD124" s="6">
        <v>5.8</v>
      </c>
      <c r="FE124" s="6">
        <v>6.5</v>
      </c>
      <c r="FF124" s="6">
        <v>6.6</v>
      </c>
      <c r="FG124" s="6">
        <v>6.2</v>
      </c>
      <c r="FH124" s="6">
        <v>7.8</v>
      </c>
      <c r="FI124" s="6">
        <v>6.6</v>
      </c>
      <c r="FJ124" s="6">
        <v>7.3</v>
      </c>
      <c r="FK124" s="6">
        <v>8.6</v>
      </c>
      <c r="FL124" s="6">
        <v>9.4</v>
      </c>
      <c r="FM124" s="302"/>
      <c r="FN124" s="6">
        <v>27.8</v>
      </c>
      <c r="FO124" s="6">
        <v>23.2</v>
      </c>
      <c r="FP124" s="6">
        <v>25.9</v>
      </c>
      <c r="FQ124" s="126">
        <v>39.9</v>
      </c>
      <c r="FR124" s="84">
        <v>9.8</v>
      </c>
      <c r="FS124" s="84">
        <v>8.9</v>
      </c>
      <c r="FT124" s="84">
        <v>9.1</v>
      </c>
      <c r="FU124" s="84">
        <v>8</v>
      </c>
      <c r="FV124" s="84">
        <v>8.5</v>
      </c>
      <c r="FW124" s="84">
        <v>6.7</v>
      </c>
      <c r="FX124" s="84">
        <v>8</v>
      </c>
      <c r="FY124" s="84">
        <v>9.9</v>
      </c>
      <c r="FZ124" s="84">
        <v>8</v>
      </c>
      <c r="GA124" s="84">
        <v>13</v>
      </c>
      <c r="GB124" s="84">
        <v>13.9</v>
      </c>
      <c r="GC124" s="84">
        <v>13</v>
      </c>
      <c r="GE124" s="290">
        <v>18.9</v>
      </c>
      <c r="GF124" s="290">
        <v>20.6</v>
      </c>
      <c r="GG124" s="290">
        <v>29.7</v>
      </c>
      <c r="GH124" s="290">
        <v>26.4</v>
      </c>
      <c r="GI124" s="62">
        <v>5.8</v>
      </c>
      <c r="GJ124" s="62">
        <v>7.6</v>
      </c>
      <c r="GK124" s="62">
        <v>5.5</v>
      </c>
      <c r="GL124" s="62">
        <v>6.3</v>
      </c>
      <c r="GM124" s="62">
        <v>5.5</v>
      </c>
      <c r="GN124" s="62">
        <v>8.8</v>
      </c>
      <c r="GO124" s="62">
        <v>8.2</v>
      </c>
      <c r="GP124" s="62">
        <v>9.9</v>
      </c>
      <c r="GQ124" s="62">
        <v>11.6</v>
      </c>
      <c r="GR124" s="62">
        <v>9</v>
      </c>
      <c r="GS124" s="62">
        <v>8.7</v>
      </c>
      <c r="GT124" s="62">
        <v>8.7</v>
      </c>
      <c r="GU124" s="282"/>
      <c r="GV124" s="280">
        <v>25.3</v>
      </c>
      <c r="GW124" s="280">
        <v>21.1</v>
      </c>
      <c r="GX124" s="280">
        <v>89.6</v>
      </c>
      <c r="GY124" s="280">
        <v>95.1</v>
      </c>
      <c r="GZ124" s="62">
        <v>8.5</v>
      </c>
      <c r="HA124" s="62">
        <v>7.9</v>
      </c>
      <c r="HB124" s="62">
        <v>8.9</v>
      </c>
      <c r="HC124" s="62">
        <v>8.5</v>
      </c>
      <c r="HD124" s="6">
        <v>6.2</v>
      </c>
      <c r="HE124" s="62">
        <v>6.4</v>
      </c>
      <c r="HF124" s="62">
        <v>9.9</v>
      </c>
      <c r="HG124" s="6">
        <v>42.5</v>
      </c>
      <c r="HH124" s="6">
        <v>37.2</v>
      </c>
      <c r="HI124" s="6">
        <v>44.9</v>
      </c>
      <c r="HJ124" s="6">
        <v>32.7</v>
      </c>
      <c r="HK124" s="6">
        <v>17.5</v>
      </c>
      <c r="HM124" s="280">
        <v>19.4</v>
      </c>
      <c r="HN124" s="280">
        <f t="shared" si="3"/>
        <v>19</v>
      </c>
      <c r="HO124" s="280">
        <f t="shared" si="4"/>
        <v>25.8</v>
      </c>
      <c r="HP124" s="280">
        <f t="shared" si="5"/>
        <v>30.7</v>
      </c>
      <c r="HQ124" s="280">
        <v>6.6</v>
      </c>
      <c r="HR124" s="280">
        <v>6.3</v>
      </c>
      <c r="HS124" s="280">
        <v>6.5</v>
      </c>
      <c r="HT124" s="62">
        <v>7.4</v>
      </c>
      <c r="HU124" s="6">
        <v>5.2</v>
      </c>
      <c r="HV124" s="62">
        <v>6.4</v>
      </c>
      <c r="HW124" s="62">
        <v>6.4</v>
      </c>
      <c r="HX124" s="6">
        <v>8.9</v>
      </c>
      <c r="HY124" s="6">
        <v>10.5</v>
      </c>
      <c r="HZ124" s="6">
        <v>10.1</v>
      </c>
      <c r="IA124" s="6">
        <v>10.5</v>
      </c>
      <c r="IB124" s="6">
        <v>10.1</v>
      </c>
    </row>
    <row r="125" spans="1:236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302"/>
      <c r="EW125" s="62"/>
      <c r="EY125" s="84">
        <v>0</v>
      </c>
      <c r="FA125" s="62"/>
      <c r="FM125" s="302"/>
      <c r="FN125" s="6"/>
      <c r="FO125" s="6"/>
      <c r="FP125" s="6"/>
      <c r="FQ125" s="126"/>
      <c r="GE125" s="289"/>
      <c r="GF125" s="289"/>
      <c r="GG125" s="289"/>
      <c r="GH125" s="289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28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M125" s="280"/>
      <c r="HN125" s="280"/>
      <c r="HO125" s="280"/>
      <c r="HP125" s="280"/>
      <c r="HQ125" s="280"/>
      <c r="HR125" s="280"/>
      <c r="HS125" s="280"/>
      <c r="HT125" s="62"/>
      <c r="HU125" s="62"/>
      <c r="HV125" s="62"/>
      <c r="HW125" s="62"/>
      <c r="HX125" s="62"/>
      <c r="HY125" s="62"/>
      <c r="HZ125" s="62"/>
      <c r="IA125" s="62"/>
      <c r="IB125" s="62"/>
    </row>
    <row r="126" spans="1:236" s="84" customFormat="1" ht="12">
      <c r="A126" s="231" t="s">
        <v>326</v>
      </c>
      <c r="B126" s="176"/>
      <c r="C126" s="176"/>
      <c r="D126" s="197" t="s">
        <v>97</v>
      </c>
      <c r="E126" s="176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302"/>
      <c r="EW126" s="62"/>
      <c r="EY126" s="84">
        <v>0</v>
      </c>
      <c r="FA126" s="62"/>
      <c r="FM126" s="302"/>
      <c r="FN126" s="6"/>
      <c r="FO126" s="6"/>
      <c r="FP126" s="6"/>
      <c r="FQ126" s="126"/>
      <c r="GE126" s="289"/>
      <c r="GF126" s="289"/>
      <c r="GG126" s="289"/>
      <c r="GH126" s="289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28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M126" s="280"/>
      <c r="HN126" s="280"/>
      <c r="HO126" s="280"/>
      <c r="HP126" s="280"/>
      <c r="HQ126" s="280"/>
      <c r="HR126" s="280"/>
      <c r="HS126" s="280"/>
      <c r="HT126" s="62"/>
      <c r="HU126" s="62"/>
      <c r="HV126" s="62"/>
      <c r="HW126" s="62"/>
      <c r="HX126" s="62"/>
      <c r="HY126" s="62"/>
      <c r="HZ126" s="62"/>
      <c r="IA126" s="62"/>
      <c r="IB126" s="62"/>
    </row>
    <row r="127" spans="1:236" s="126" customFormat="1" ht="12">
      <c r="A127" s="63" t="s">
        <v>327</v>
      </c>
      <c r="B127" s="176" t="s">
        <v>265</v>
      </c>
      <c r="C127" s="176" t="s">
        <v>265</v>
      </c>
      <c r="D127" s="63" t="s">
        <v>51</v>
      </c>
      <c r="E127" s="176" t="s">
        <v>34</v>
      </c>
      <c r="F127" s="225">
        <v>429488.5</v>
      </c>
      <c r="G127" s="203">
        <v>88280.5</v>
      </c>
      <c r="H127" s="203">
        <v>95302.6</v>
      </c>
      <c r="I127" s="203">
        <v>102637.5</v>
      </c>
      <c r="J127" s="203">
        <v>143267.9</v>
      </c>
      <c r="K127" s="61">
        <v>30792.2</v>
      </c>
      <c r="L127" s="203">
        <v>24210.7</v>
      </c>
      <c r="M127" s="203">
        <v>33277.6</v>
      </c>
      <c r="N127" s="203">
        <v>31215.4</v>
      </c>
      <c r="O127" s="203">
        <v>27519.4</v>
      </c>
      <c r="P127" s="203">
        <v>36567.8</v>
      </c>
      <c r="Q127" s="203">
        <v>34405.7</v>
      </c>
      <c r="R127" s="203">
        <v>31414.1</v>
      </c>
      <c r="S127" s="203">
        <v>36817.7</v>
      </c>
      <c r="T127" s="203">
        <v>31853.6</v>
      </c>
      <c r="U127" s="203">
        <v>41365.4</v>
      </c>
      <c r="V127" s="203">
        <v>70048.9</v>
      </c>
      <c r="W127" s="203"/>
      <c r="X127" s="225">
        <v>524454.2</v>
      </c>
      <c r="Y127" s="203">
        <v>82163</v>
      </c>
      <c r="Z127" s="203">
        <v>136109.5</v>
      </c>
      <c r="AA127" s="203">
        <v>145795.6</v>
      </c>
      <c r="AB127" s="203">
        <v>160386.1</v>
      </c>
      <c r="AC127" s="203">
        <v>15278.4</v>
      </c>
      <c r="AD127" s="203">
        <v>37909.5</v>
      </c>
      <c r="AE127" s="203">
        <v>28975.1</v>
      </c>
      <c r="AF127" s="203">
        <v>49846</v>
      </c>
      <c r="AG127" s="203">
        <v>41862.2</v>
      </c>
      <c r="AH127" s="203">
        <v>44401.3</v>
      </c>
      <c r="AI127" s="203">
        <v>46469.4</v>
      </c>
      <c r="AJ127" s="203">
        <v>45609.7</v>
      </c>
      <c r="AK127" s="203">
        <v>53716.5</v>
      </c>
      <c r="AL127" s="74">
        <v>52105.3</v>
      </c>
      <c r="AM127" s="203">
        <v>53026.5</v>
      </c>
      <c r="AN127" s="203">
        <v>55254.3</v>
      </c>
      <c r="AO127" s="203"/>
      <c r="AP127" s="225">
        <v>472554.2</v>
      </c>
      <c r="AQ127" s="203">
        <v>94678.3</v>
      </c>
      <c r="AR127" s="203">
        <v>114279.8</v>
      </c>
      <c r="AS127" s="203">
        <v>113763.4</v>
      </c>
      <c r="AT127" s="203">
        <v>149832.7</v>
      </c>
      <c r="AU127" s="203">
        <v>29443.1</v>
      </c>
      <c r="AV127" s="203">
        <v>27898.3</v>
      </c>
      <c r="AW127" s="203">
        <v>37336.9</v>
      </c>
      <c r="AX127" s="203">
        <v>41385.8</v>
      </c>
      <c r="AY127" s="203">
        <v>37367.8</v>
      </c>
      <c r="AZ127" s="203">
        <v>35526.2</v>
      </c>
      <c r="BA127" s="203">
        <v>44341.5</v>
      </c>
      <c r="BB127" s="203">
        <v>31982.6</v>
      </c>
      <c r="BC127" s="202">
        <v>37439.3</v>
      </c>
      <c r="BD127" s="203">
        <v>52094.9</v>
      </c>
      <c r="BE127" s="202">
        <v>48058.2</v>
      </c>
      <c r="BF127" s="203">
        <v>49679.6</v>
      </c>
      <c r="BG127" s="203"/>
      <c r="BH127" s="257">
        <v>517817.7</v>
      </c>
      <c r="BI127" s="126">
        <v>117810.3</v>
      </c>
      <c r="BJ127" s="126">
        <v>140482.8</v>
      </c>
      <c r="BK127" s="126">
        <v>119812.6</v>
      </c>
      <c r="BL127" s="126">
        <v>139712</v>
      </c>
      <c r="BM127" s="126">
        <v>23556.3</v>
      </c>
      <c r="BN127" s="126">
        <v>48536.6</v>
      </c>
      <c r="BO127" s="126">
        <v>45717.4</v>
      </c>
      <c r="BP127" s="126">
        <v>45913.3</v>
      </c>
      <c r="BQ127" s="126">
        <v>47334.5</v>
      </c>
      <c r="BR127" s="126">
        <v>47235</v>
      </c>
      <c r="BS127" s="126">
        <v>41148.9</v>
      </c>
      <c r="BT127" s="126">
        <v>31744.6</v>
      </c>
      <c r="BU127" s="126">
        <v>46919.1</v>
      </c>
      <c r="BV127" s="126">
        <v>47062.1</v>
      </c>
      <c r="BW127" s="126">
        <v>46286.7</v>
      </c>
      <c r="BX127" s="126">
        <v>46363.2</v>
      </c>
      <c r="BZ127" s="261">
        <v>598071</v>
      </c>
      <c r="CA127" s="126">
        <v>121527</v>
      </c>
      <c r="CB127" s="126">
        <v>157638</v>
      </c>
      <c r="CC127" s="126">
        <v>145720.3</v>
      </c>
      <c r="CD127" s="126">
        <v>167435.3</v>
      </c>
      <c r="CE127" s="126">
        <v>42981</v>
      </c>
      <c r="CF127" s="126">
        <v>45095</v>
      </c>
      <c r="CG127" s="126">
        <v>46436.5</v>
      </c>
      <c r="CH127" s="126">
        <v>8875.2</v>
      </c>
      <c r="CI127" s="126">
        <v>51602.4</v>
      </c>
      <c r="CJ127" s="126">
        <v>64912.8</v>
      </c>
      <c r="CK127" s="126">
        <v>54812.8</v>
      </c>
      <c r="CL127" s="126">
        <v>53759.5</v>
      </c>
      <c r="CM127" s="126">
        <v>50133.5</v>
      </c>
      <c r="CN127" s="126">
        <v>66663.3</v>
      </c>
      <c r="CO127" s="126">
        <v>58310.9</v>
      </c>
      <c r="CP127" s="126">
        <v>54488.1</v>
      </c>
      <c r="CS127" s="260">
        <v>668691.2</v>
      </c>
      <c r="CT127" s="126">
        <v>130700.9</v>
      </c>
      <c r="CU127" s="126">
        <v>170900.2</v>
      </c>
      <c r="CV127" s="126">
        <v>174856.8</v>
      </c>
      <c r="CW127" s="126">
        <v>192233.3</v>
      </c>
      <c r="CX127" s="126">
        <v>33745.6</v>
      </c>
      <c r="CY127" s="126">
        <v>47763.1</v>
      </c>
      <c r="CZ127" s="126">
        <v>49192.2</v>
      </c>
      <c r="DA127" s="126">
        <v>58533.5</v>
      </c>
      <c r="DB127" s="126">
        <v>56552</v>
      </c>
      <c r="DC127" s="126">
        <v>55814.7</v>
      </c>
      <c r="DD127" s="126">
        <v>53209.6</v>
      </c>
      <c r="DE127" s="126">
        <v>68982.2</v>
      </c>
      <c r="DF127" s="126">
        <v>52665</v>
      </c>
      <c r="DG127" s="126">
        <v>63041.6</v>
      </c>
      <c r="DH127" s="126">
        <v>58700.5</v>
      </c>
      <c r="DI127" s="126">
        <v>70491.2</v>
      </c>
      <c r="DJ127" s="126">
        <v>668691.2</v>
      </c>
      <c r="DL127" s="260">
        <v>672218.7</v>
      </c>
      <c r="DM127" s="126">
        <v>149622.6</v>
      </c>
      <c r="DN127" s="126">
        <v>157536.6</v>
      </c>
      <c r="DO127" s="126">
        <v>190840</v>
      </c>
      <c r="DP127" s="126">
        <v>174219.5</v>
      </c>
      <c r="DQ127" s="126">
        <v>30641.1</v>
      </c>
      <c r="DR127" s="126">
        <v>46149.6</v>
      </c>
      <c r="DS127" s="126">
        <v>72831.9</v>
      </c>
      <c r="DT127" s="126">
        <v>51894</v>
      </c>
      <c r="DU127" s="126">
        <v>42771.5</v>
      </c>
      <c r="DV127" s="126">
        <v>62871.1</v>
      </c>
      <c r="DW127" s="126">
        <v>55704.3</v>
      </c>
      <c r="DX127" s="126">
        <v>60047</v>
      </c>
      <c r="DY127" s="126">
        <v>75088.7</v>
      </c>
      <c r="DZ127" s="126">
        <v>55574</v>
      </c>
      <c r="EA127" s="126">
        <v>62122.4</v>
      </c>
      <c r="EB127" s="126">
        <v>56523.1</v>
      </c>
      <c r="ED127" s="260">
        <v>578118.4</v>
      </c>
      <c r="EE127" s="126">
        <v>119863.2</v>
      </c>
      <c r="EF127" s="126">
        <v>123818.9</v>
      </c>
      <c r="EG127" s="126">
        <v>137764.6</v>
      </c>
      <c r="EH127" s="74">
        <v>196671.7</v>
      </c>
      <c r="EI127" s="74">
        <v>34312.9</v>
      </c>
      <c r="EJ127" s="126">
        <v>43168.7</v>
      </c>
      <c r="EK127" s="126">
        <v>42381.6</v>
      </c>
      <c r="EL127" s="126">
        <v>44979.7</v>
      </c>
      <c r="EM127" s="126">
        <v>40754.8</v>
      </c>
      <c r="EN127" s="126">
        <v>38084.4</v>
      </c>
      <c r="EO127" s="74">
        <v>42482.2</v>
      </c>
      <c r="EP127" s="126">
        <v>46470.6</v>
      </c>
      <c r="EQ127" s="126">
        <v>48811.8</v>
      </c>
      <c r="ER127" s="126">
        <v>58074</v>
      </c>
      <c r="ES127" s="126">
        <v>63721.1</v>
      </c>
      <c r="ET127" s="126">
        <v>74876.6</v>
      </c>
      <c r="EV127" s="302">
        <v>617399.4</v>
      </c>
      <c r="EW127" s="74">
        <v>148059.3</v>
      </c>
      <c r="EX127" s="126">
        <v>155394.7</v>
      </c>
      <c r="EY127" s="84">
        <v>191895.6</v>
      </c>
      <c r="EZ127" s="84">
        <v>222651</v>
      </c>
      <c r="FA127" s="6">
        <v>39260.1</v>
      </c>
      <c r="FB127" s="6">
        <v>58707.8</v>
      </c>
      <c r="FC127" s="6">
        <v>50091.4</v>
      </c>
      <c r="FD127" s="6">
        <v>49798.8</v>
      </c>
      <c r="FE127" s="6">
        <v>48055.5</v>
      </c>
      <c r="FF127" s="6">
        <v>57540.4</v>
      </c>
      <c r="FG127" s="6">
        <v>61075</v>
      </c>
      <c r="FH127" s="6">
        <v>66414.6</v>
      </c>
      <c r="FI127" s="6">
        <v>64406</v>
      </c>
      <c r="FJ127" s="6">
        <v>73021.8</v>
      </c>
      <c r="FK127" s="6">
        <v>66275</v>
      </c>
      <c r="FL127" s="6">
        <v>83354.2</v>
      </c>
      <c r="FM127" s="302"/>
      <c r="FN127" s="6">
        <v>178293.8</v>
      </c>
      <c r="FO127" s="6">
        <v>201557</v>
      </c>
      <c r="FP127" s="6">
        <v>218073.7</v>
      </c>
      <c r="FQ127" s="126">
        <v>276864.5</v>
      </c>
      <c r="FR127" s="126">
        <v>46701.6</v>
      </c>
      <c r="FS127" s="126">
        <v>63902.7</v>
      </c>
      <c r="FT127" s="126">
        <v>67689.5</v>
      </c>
      <c r="FU127" s="126">
        <v>67021.5</v>
      </c>
      <c r="FV127" s="126">
        <v>59651.2</v>
      </c>
      <c r="FW127" s="126">
        <v>74884.3</v>
      </c>
      <c r="FX127" s="126">
        <v>69889.1</v>
      </c>
      <c r="FY127" s="126">
        <v>73192.7</v>
      </c>
      <c r="FZ127" s="126">
        <v>74991.9</v>
      </c>
      <c r="GA127" s="126">
        <v>86923.3</v>
      </c>
      <c r="GB127" s="126">
        <v>87760.4</v>
      </c>
      <c r="GC127" s="126">
        <v>102180.8</v>
      </c>
      <c r="GE127" s="290">
        <v>194121.3</v>
      </c>
      <c r="GF127" s="290">
        <v>221213.2</v>
      </c>
      <c r="GG127" s="290">
        <v>218698.5</v>
      </c>
      <c r="GH127" s="290">
        <v>275224.1</v>
      </c>
      <c r="GI127" s="74">
        <v>57557.4</v>
      </c>
      <c r="GJ127" s="74">
        <v>67323.4</v>
      </c>
      <c r="GK127" s="74">
        <v>69240.5</v>
      </c>
      <c r="GL127" s="74">
        <v>79512.1</v>
      </c>
      <c r="GM127" s="74">
        <v>70404.1</v>
      </c>
      <c r="GN127" s="74">
        <v>71297</v>
      </c>
      <c r="GO127" s="74">
        <v>69899.5</v>
      </c>
      <c r="GP127" s="74">
        <v>70376.6</v>
      </c>
      <c r="GQ127" s="74">
        <v>78422.4</v>
      </c>
      <c r="GR127" s="74">
        <v>94328.9</v>
      </c>
      <c r="GS127" s="74">
        <v>90047.1</v>
      </c>
      <c r="GT127" s="74">
        <v>90848.1</v>
      </c>
      <c r="GU127" s="282"/>
      <c r="GV127" s="280">
        <v>177967.8</v>
      </c>
      <c r="GW127" s="280">
        <v>207380.4</v>
      </c>
      <c r="GX127" s="280">
        <v>230555.5</v>
      </c>
      <c r="GY127" s="280">
        <v>255086.8</v>
      </c>
      <c r="GZ127" s="74">
        <v>57940.8</v>
      </c>
      <c r="HA127" s="74">
        <v>61283.5</v>
      </c>
      <c r="HB127" s="74">
        <v>58743.5</v>
      </c>
      <c r="HC127" s="6">
        <v>64361.9</v>
      </c>
      <c r="HD127" s="6">
        <v>74886.8</v>
      </c>
      <c r="HE127" s="6">
        <v>68131.7</v>
      </c>
      <c r="HF127" s="6">
        <v>70794.4</v>
      </c>
      <c r="HG127" s="6">
        <v>77068.9</v>
      </c>
      <c r="HH127" s="6">
        <v>82692.2</v>
      </c>
      <c r="HI127" s="6">
        <v>76744.5</v>
      </c>
      <c r="HJ127" s="6">
        <v>79178.3</v>
      </c>
      <c r="HK127" s="6">
        <v>99164</v>
      </c>
      <c r="HM127" s="280">
        <v>167498.9</v>
      </c>
      <c r="HN127" s="280">
        <f t="shared" si="3"/>
        <v>133626.5</v>
      </c>
      <c r="HO127" s="280">
        <f t="shared" si="4"/>
        <v>233977.1</v>
      </c>
      <c r="HP127" s="280">
        <f t="shared" si="5"/>
        <v>278637.8</v>
      </c>
      <c r="HQ127" s="280">
        <v>47590.6</v>
      </c>
      <c r="HR127" s="280">
        <v>67609.1</v>
      </c>
      <c r="HS127" s="280">
        <v>53074.2</v>
      </c>
      <c r="HT127" s="6">
        <v>19735.1</v>
      </c>
      <c r="HU127" s="6">
        <v>46118.6</v>
      </c>
      <c r="HV127" s="6">
        <v>67772.8</v>
      </c>
      <c r="HW127" s="6">
        <v>74452.7</v>
      </c>
      <c r="HX127" s="6">
        <v>71313.5</v>
      </c>
      <c r="HY127" s="6">
        <v>88210.9</v>
      </c>
      <c r="HZ127" s="6">
        <v>86040.3</v>
      </c>
      <c r="IA127" s="6">
        <v>90278.4</v>
      </c>
      <c r="IB127" s="6">
        <v>102319.1</v>
      </c>
    </row>
    <row r="128" spans="1:236" s="84" customFormat="1" ht="24">
      <c r="A128" s="74" t="s">
        <v>328</v>
      </c>
      <c r="B128" s="175" t="s">
        <v>265</v>
      </c>
      <c r="C128" s="175" t="s">
        <v>265</v>
      </c>
      <c r="D128" s="74" t="s">
        <v>374</v>
      </c>
      <c r="E128" s="198" t="s">
        <v>84</v>
      </c>
      <c r="F128" s="213">
        <v>663876.4</v>
      </c>
      <c r="G128" s="10">
        <v>130105.1</v>
      </c>
      <c r="H128" s="10">
        <v>149849.3</v>
      </c>
      <c r="I128" s="10">
        <v>176720.1</v>
      </c>
      <c r="J128" s="10">
        <v>207201.9</v>
      </c>
      <c r="K128" s="60">
        <v>34446.1</v>
      </c>
      <c r="L128" s="10">
        <v>56047.6</v>
      </c>
      <c r="M128" s="10">
        <v>39611.4</v>
      </c>
      <c r="N128" s="10">
        <v>40436.7</v>
      </c>
      <c r="O128" s="10">
        <v>73681.8</v>
      </c>
      <c r="P128" s="10">
        <v>35730.8</v>
      </c>
      <c r="Q128" s="10">
        <v>31719.2</v>
      </c>
      <c r="R128" s="10">
        <v>46937.8</v>
      </c>
      <c r="S128" s="10">
        <v>98063.1</v>
      </c>
      <c r="T128" s="10">
        <v>44656.1</v>
      </c>
      <c r="U128" s="10">
        <v>69212.3</v>
      </c>
      <c r="V128" s="10">
        <v>93333.5</v>
      </c>
      <c r="W128" s="10"/>
      <c r="X128" s="213">
        <v>76892.1</v>
      </c>
      <c r="Y128" s="10">
        <v>38827.3</v>
      </c>
      <c r="Z128" s="10">
        <v>0</v>
      </c>
      <c r="AA128" s="10">
        <v>0</v>
      </c>
      <c r="AB128" s="10">
        <v>38064.8</v>
      </c>
      <c r="AC128" s="203">
        <v>0</v>
      </c>
      <c r="AD128" s="10">
        <v>0</v>
      </c>
      <c r="AE128" s="10">
        <v>38827.3</v>
      </c>
      <c r="AF128" s="10">
        <v>0</v>
      </c>
      <c r="AG128" s="203">
        <v>0</v>
      </c>
      <c r="AH128" s="203">
        <v>0</v>
      </c>
      <c r="AI128" s="10">
        <v>0</v>
      </c>
      <c r="AJ128" s="10">
        <v>0</v>
      </c>
      <c r="AK128" s="10">
        <v>0</v>
      </c>
      <c r="AL128" s="62">
        <v>0</v>
      </c>
      <c r="AM128" s="10">
        <v>0</v>
      </c>
      <c r="AN128" s="10">
        <v>38064.8</v>
      </c>
      <c r="AO128" s="10"/>
      <c r="AP128" s="213">
        <v>13975.5</v>
      </c>
      <c r="AQ128" s="10">
        <v>5341.8</v>
      </c>
      <c r="AR128" s="10">
        <v>3366.7</v>
      </c>
      <c r="AS128" s="10">
        <v>3490.5</v>
      </c>
      <c r="AT128" s="10">
        <v>1776.5</v>
      </c>
      <c r="AU128" s="10">
        <v>429.5</v>
      </c>
      <c r="AV128" s="10">
        <v>1762.8</v>
      </c>
      <c r="AW128" s="10">
        <v>3149.5</v>
      </c>
      <c r="AX128" s="10">
        <v>1015.1</v>
      </c>
      <c r="AY128" s="10">
        <v>1817</v>
      </c>
      <c r="AZ128" s="10">
        <v>534.6</v>
      </c>
      <c r="BA128" s="10">
        <v>1795.2</v>
      </c>
      <c r="BB128" s="10">
        <v>1005.4</v>
      </c>
      <c r="BC128" s="201">
        <v>689.9</v>
      </c>
      <c r="BD128" s="10">
        <v>946</v>
      </c>
      <c r="BE128" s="201">
        <v>414.5</v>
      </c>
      <c r="BF128" s="10">
        <v>416</v>
      </c>
      <c r="BG128" s="10"/>
      <c r="BH128" s="256">
        <v>69634.2</v>
      </c>
      <c r="BI128" s="84">
        <v>2728</v>
      </c>
      <c r="BJ128" s="84">
        <v>10834.1</v>
      </c>
      <c r="BK128" s="84">
        <v>16566</v>
      </c>
      <c r="BL128" s="84">
        <v>39506.1</v>
      </c>
      <c r="BM128" s="84">
        <v>577</v>
      </c>
      <c r="BN128" s="84">
        <v>947</v>
      </c>
      <c r="BO128" s="84">
        <v>1204</v>
      </c>
      <c r="BP128" s="84">
        <v>596.1</v>
      </c>
      <c r="BQ128" s="84">
        <v>1012</v>
      </c>
      <c r="BR128" s="84">
        <v>9226</v>
      </c>
      <c r="BS128" s="84">
        <v>5484.8</v>
      </c>
      <c r="BT128" s="84">
        <v>5649.2</v>
      </c>
      <c r="BU128" s="84">
        <v>5432</v>
      </c>
      <c r="BV128" s="84">
        <v>7861.2</v>
      </c>
      <c r="BW128" s="84">
        <v>15757.2</v>
      </c>
      <c r="BX128" s="84">
        <v>15887.7</v>
      </c>
      <c r="BZ128" s="260">
        <v>78552.6</v>
      </c>
      <c r="CA128" s="84">
        <v>16835.9</v>
      </c>
      <c r="CB128" s="84">
        <v>9351.9</v>
      </c>
      <c r="CC128" s="84">
        <v>13292.6</v>
      </c>
      <c r="CD128" s="84">
        <v>10240.6</v>
      </c>
      <c r="CE128" s="84">
        <v>4676.6</v>
      </c>
      <c r="CF128" s="84">
        <v>8724.2</v>
      </c>
      <c r="CG128" s="84">
        <v>10642.9</v>
      </c>
      <c r="CH128" s="84">
        <v>6929.2</v>
      </c>
      <c r="CI128" s="84">
        <v>4242.6</v>
      </c>
      <c r="CJ128" s="84">
        <v>5387.9</v>
      </c>
      <c r="CK128" s="84">
        <v>5254.8</v>
      </c>
      <c r="CL128" s="84">
        <v>5074.1</v>
      </c>
      <c r="CM128" s="84">
        <v>10171.6</v>
      </c>
      <c r="CN128" s="84">
        <v>9043.2</v>
      </c>
      <c r="CO128" s="84">
        <v>4602.6</v>
      </c>
      <c r="CP128" s="84">
        <v>3802.9</v>
      </c>
      <c r="CS128" s="260">
        <v>59012.4</v>
      </c>
      <c r="CT128" s="84">
        <v>23751</v>
      </c>
      <c r="CU128" s="84">
        <v>12969</v>
      </c>
      <c r="CV128" s="84">
        <v>11401.7</v>
      </c>
      <c r="CW128" s="84">
        <v>10890.7</v>
      </c>
      <c r="CX128" s="84">
        <v>1226.7</v>
      </c>
      <c r="CY128" s="84">
        <v>14786.8</v>
      </c>
      <c r="CZ128" s="84">
        <v>7737.5</v>
      </c>
      <c r="DA128" s="84">
        <v>1191.8</v>
      </c>
      <c r="DB128" s="84">
        <v>6941.2</v>
      </c>
      <c r="DC128" s="84">
        <v>4836</v>
      </c>
      <c r="DD128" s="84">
        <v>4678.4</v>
      </c>
      <c r="DE128" s="84">
        <v>4736.6</v>
      </c>
      <c r="DF128" s="84">
        <v>1986.7</v>
      </c>
      <c r="DG128" s="84">
        <v>2997.7</v>
      </c>
      <c r="DH128" s="84">
        <v>3238.9</v>
      </c>
      <c r="DI128" s="84">
        <v>4654.1</v>
      </c>
      <c r="DJ128" s="84">
        <v>59012.4</v>
      </c>
      <c r="DL128" s="260">
        <v>52636.8</v>
      </c>
      <c r="DM128" s="84">
        <v>6344.7</v>
      </c>
      <c r="DN128" s="84">
        <v>9687.3</v>
      </c>
      <c r="DO128" s="84">
        <v>25025.2</v>
      </c>
      <c r="DP128" s="84">
        <v>11579.6</v>
      </c>
      <c r="DQ128" s="84">
        <v>2159.2</v>
      </c>
      <c r="DR128" s="84">
        <v>2226.1</v>
      </c>
      <c r="DS128" s="84">
        <v>1959.4</v>
      </c>
      <c r="DT128" s="84">
        <v>5395.8</v>
      </c>
      <c r="DU128" s="84">
        <v>2670.6</v>
      </c>
      <c r="DV128" s="84">
        <v>1620.9</v>
      </c>
      <c r="DW128" s="84">
        <v>1826.2</v>
      </c>
      <c r="DX128" s="84">
        <v>2175.2</v>
      </c>
      <c r="DY128" s="84">
        <v>21023.8</v>
      </c>
      <c r="DZ128" s="84">
        <v>4114.6</v>
      </c>
      <c r="EA128" s="84">
        <v>3947.9</v>
      </c>
      <c r="EB128" s="84">
        <v>3517.1</v>
      </c>
      <c r="ED128" s="260">
        <v>98219.3</v>
      </c>
      <c r="EE128" s="84">
        <v>6762.9</v>
      </c>
      <c r="EF128" s="84">
        <v>13326.8</v>
      </c>
      <c r="EG128" s="84">
        <v>20939.8</v>
      </c>
      <c r="EH128" s="62">
        <v>57189.8</v>
      </c>
      <c r="EI128" s="62">
        <v>553.8</v>
      </c>
      <c r="EJ128" s="62">
        <v>1233.6</v>
      </c>
      <c r="EK128" s="84">
        <v>4975.5</v>
      </c>
      <c r="EL128" s="62">
        <v>4199.6</v>
      </c>
      <c r="EM128" s="84">
        <v>7124.3</v>
      </c>
      <c r="EN128" s="84">
        <v>2002.9</v>
      </c>
      <c r="EO128" s="84">
        <v>1963.4</v>
      </c>
      <c r="EP128" s="62">
        <v>2260.6</v>
      </c>
      <c r="EQ128" s="84">
        <v>16715.8</v>
      </c>
      <c r="ER128" s="84">
        <v>31850.1</v>
      </c>
      <c r="ES128" s="84">
        <v>14867.8</v>
      </c>
      <c r="ET128" s="84">
        <v>10471.9</v>
      </c>
      <c r="EV128" s="302">
        <v>29900.2</v>
      </c>
      <c r="EW128" s="62">
        <v>10670.5</v>
      </c>
      <c r="EX128" s="84">
        <v>7439.9</v>
      </c>
      <c r="EY128" s="84">
        <v>4444.2</v>
      </c>
      <c r="EZ128" s="84">
        <v>3728.1</v>
      </c>
      <c r="FA128" s="6">
        <v>1770.8</v>
      </c>
      <c r="FB128" s="6">
        <v>2778.9</v>
      </c>
      <c r="FC128" s="6">
        <v>6120.8</v>
      </c>
      <c r="FD128" s="6">
        <v>3459.3</v>
      </c>
      <c r="FE128" s="6">
        <v>1988</v>
      </c>
      <c r="FF128" s="6">
        <v>1992.6</v>
      </c>
      <c r="FG128" s="6">
        <v>1320.5</v>
      </c>
      <c r="FH128" s="6">
        <v>2411.7</v>
      </c>
      <c r="FI128" s="6">
        <v>712</v>
      </c>
      <c r="FJ128" s="6">
        <v>887.8</v>
      </c>
      <c r="FK128" s="6">
        <v>733.5</v>
      </c>
      <c r="FL128" s="6">
        <v>2106.8</v>
      </c>
      <c r="FM128" s="302"/>
      <c r="FN128" s="6">
        <v>2900</v>
      </c>
      <c r="FO128" s="6">
        <v>7182.6</v>
      </c>
      <c r="FP128" s="6">
        <v>9385.1</v>
      </c>
      <c r="FQ128" s="126">
        <v>13776.5</v>
      </c>
      <c r="FR128" s="84">
        <v>1796.4</v>
      </c>
      <c r="FS128" s="84">
        <v>902.8</v>
      </c>
      <c r="FT128" s="84">
        <v>200.8</v>
      </c>
      <c r="FU128" s="84">
        <v>1749</v>
      </c>
      <c r="FV128" s="84">
        <v>2737.5</v>
      </c>
      <c r="FW128" s="84">
        <v>2696.1</v>
      </c>
      <c r="FX128" s="84">
        <v>2607</v>
      </c>
      <c r="FY128" s="84">
        <v>3648.8</v>
      </c>
      <c r="FZ128" s="84">
        <v>3129.3</v>
      </c>
      <c r="GA128" s="84">
        <v>1837</v>
      </c>
      <c r="GB128" s="84">
        <v>9664.2</v>
      </c>
      <c r="GC128" s="84">
        <v>2275.3</v>
      </c>
      <c r="GE128" s="290">
        <v>733</v>
      </c>
      <c r="GF128" s="290">
        <v>3081.7</v>
      </c>
      <c r="GG128" s="290">
        <v>1992.2</v>
      </c>
      <c r="GH128" s="290">
        <v>18451.4</v>
      </c>
      <c r="GI128" s="62">
        <v>140.2</v>
      </c>
      <c r="GJ128" s="62">
        <v>364.1</v>
      </c>
      <c r="GK128" s="62">
        <v>228.7</v>
      </c>
      <c r="GL128" s="62">
        <v>1954.7</v>
      </c>
      <c r="GM128" s="62">
        <v>158</v>
      </c>
      <c r="GN128" s="62">
        <v>969</v>
      </c>
      <c r="GO128" s="62">
        <v>834.6</v>
      </c>
      <c r="GP128" s="62">
        <v>785.5</v>
      </c>
      <c r="GQ128" s="62">
        <v>372.1</v>
      </c>
      <c r="GR128" s="62">
        <v>6203.7</v>
      </c>
      <c r="GS128" s="62">
        <v>11095.3</v>
      </c>
      <c r="GT128" s="62">
        <v>1152.4</v>
      </c>
      <c r="GU128" s="282"/>
      <c r="GV128" s="280">
        <v>949.1</v>
      </c>
      <c r="GW128" s="280">
        <v>1542.5</v>
      </c>
      <c r="GX128" s="280">
        <v>28414.4</v>
      </c>
      <c r="GY128" s="280">
        <v>45675</v>
      </c>
      <c r="GZ128" s="62">
        <v>368.9</v>
      </c>
      <c r="HA128" s="62">
        <v>384.8</v>
      </c>
      <c r="HB128" s="62">
        <v>195.4</v>
      </c>
      <c r="HC128" s="62">
        <v>745.3</v>
      </c>
      <c r="HD128" s="6">
        <v>433.3</v>
      </c>
      <c r="HE128" s="62">
        <v>363.9</v>
      </c>
      <c r="HF128" s="62">
        <v>2265.2</v>
      </c>
      <c r="HG128" s="62">
        <v>243.5</v>
      </c>
      <c r="HH128" s="6">
        <v>25905.7</v>
      </c>
      <c r="HI128" s="6">
        <v>10590.2</v>
      </c>
      <c r="HJ128" s="6">
        <v>12431.3</v>
      </c>
      <c r="HK128" s="6">
        <v>22653.5</v>
      </c>
      <c r="HM128" s="280">
        <v>263.2</v>
      </c>
      <c r="HN128" s="280">
        <f t="shared" si="3"/>
        <v>136.1</v>
      </c>
      <c r="HO128" s="280">
        <f t="shared" si="4"/>
        <v>16989.7</v>
      </c>
      <c r="HP128" s="280">
        <f t="shared" si="5"/>
        <v>6392.8</v>
      </c>
      <c r="HQ128" s="280">
        <v>139.1</v>
      </c>
      <c r="HR128" s="280">
        <v>97.2</v>
      </c>
      <c r="HS128" s="280">
        <v>26.9</v>
      </c>
      <c r="HT128" s="62">
        <v>0</v>
      </c>
      <c r="HU128" s="6">
        <v>0</v>
      </c>
      <c r="HV128" s="62">
        <v>136.1</v>
      </c>
      <c r="HW128" s="62">
        <v>1380.1</v>
      </c>
      <c r="HX128" s="62">
        <v>14713.4</v>
      </c>
      <c r="HY128" s="6">
        <v>896.2</v>
      </c>
      <c r="HZ128" s="6">
        <v>7.3</v>
      </c>
      <c r="IA128" s="6">
        <v>1937.1</v>
      </c>
      <c r="IB128" s="6">
        <v>4448.4</v>
      </c>
    </row>
    <row r="129" spans="1:236" s="84" customFormat="1" ht="12">
      <c r="A129" s="189"/>
      <c r="B129" s="175"/>
      <c r="C129" s="175"/>
      <c r="D129" s="189"/>
      <c r="E129" s="175"/>
      <c r="F129" s="213"/>
      <c r="G129" s="10"/>
      <c r="H129" s="10"/>
      <c r="I129" s="10"/>
      <c r="J129" s="10"/>
      <c r="K129" s="6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3"/>
      <c r="Y129" s="10"/>
      <c r="Z129" s="10"/>
      <c r="AA129" s="10"/>
      <c r="AB129" s="10"/>
      <c r="AC129" s="203"/>
      <c r="AD129" s="10"/>
      <c r="AE129" s="10"/>
      <c r="AF129" s="10"/>
      <c r="AG129" s="203"/>
      <c r="AH129" s="203"/>
      <c r="AI129" s="10"/>
      <c r="AJ129" s="10"/>
      <c r="AK129" s="10"/>
      <c r="AL129" s="62"/>
      <c r="AM129" s="10"/>
      <c r="AN129" s="10"/>
      <c r="AO129" s="10"/>
      <c r="AP129" s="213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201"/>
      <c r="BD129" s="10"/>
      <c r="BE129" s="201"/>
      <c r="BF129" s="10"/>
      <c r="BG129" s="10"/>
      <c r="BH129" s="256"/>
      <c r="BZ129" s="260"/>
      <c r="CS129" s="260"/>
      <c r="DL129" s="260"/>
      <c r="ED129" s="260"/>
      <c r="EH129" s="62"/>
      <c r="EV129" s="302"/>
      <c r="EW129" s="62"/>
      <c r="FA129" s="62"/>
      <c r="FM129" s="302"/>
      <c r="FN129" s="6"/>
      <c r="FO129" s="6"/>
      <c r="FP129" s="6"/>
      <c r="FQ129" s="126"/>
      <c r="GE129" s="289"/>
      <c r="GF129" s="289"/>
      <c r="GG129" s="289"/>
      <c r="GH129" s="289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28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M129" s="280"/>
      <c r="HN129" s="280"/>
      <c r="HO129" s="280"/>
      <c r="HP129" s="280"/>
      <c r="HQ129" s="280"/>
      <c r="HR129" s="280"/>
      <c r="HS129" s="280"/>
      <c r="HT129" s="62"/>
      <c r="HU129" s="62"/>
      <c r="HV129" s="62"/>
      <c r="HW129" s="62"/>
      <c r="HX129" s="62"/>
      <c r="HY129" s="62"/>
      <c r="HZ129" s="62"/>
      <c r="IA129" s="62"/>
      <c r="IB129" s="62"/>
    </row>
    <row r="130" spans="1:236" s="84" customFormat="1" ht="30" customHeight="1">
      <c r="A130" s="233" t="s">
        <v>329</v>
      </c>
      <c r="B130" s="198"/>
      <c r="C130" s="198"/>
      <c r="D130" s="204" t="s">
        <v>190</v>
      </c>
      <c r="E130" s="198"/>
      <c r="F130" s="213"/>
      <c r="G130" s="10"/>
      <c r="H130" s="10"/>
      <c r="I130" s="10"/>
      <c r="J130" s="10"/>
      <c r="K130" s="6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13"/>
      <c r="Y130" s="10"/>
      <c r="Z130" s="10"/>
      <c r="AA130" s="10"/>
      <c r="AB130" s="10"/>
      <c r="AC130" s="203"/>
      <c r="AD130" s="10"/>
      <c r="AE130" s="10"/>
      <c r="AF130" s="10"/>
      <c r="AG130" s="203"/>
      <c r="AH130" s="203"/>
      <c r="AI130" s="10"/>
      <c r="AJ130" s="10"/>
      <c r="AK130" s="10"/>
      <c r="AL130" s="62"/>
      <c r="AM130" s="10"/>
      <c r="AN130" s="10"/>
      <c r="AO130" s="10"/>
      <c r="AP130" s="213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201"/>
      <c r="BD130" s="10"/>
      <c r="BE130" s="201"/>
      <c r="BF130" s="10"/>
      <c r="BG130" s="10"/>
      <c r="BH130" s="256"/>
      <c r="BZ130" s="260"/>
      <c r="CS130" s="260"/>
      <c r="DL130" s="260"/>
      <c r="ED130" s="260"/>
      <c r="EH130" s="62"/>
      <c r="EV130" s="302"/>
      <c r="EW130" s="62"/>
      <c r="FA130" s="62"/>
      <c r="FM130" s="302"/>
      <c r="FN130" s="6"/>
      <c r="FO130" s="6"/>
      <c r="FP130" s="6"/>
      <c r="FQ130" s="126"/>
      <c r="GE130" s="289"/>
      <c r="GF130" s="289"/>
      <c r="GG130" s="289"/>
      <c r="GH130" s="289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28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M130" s="280"/>
      <c r="HN130" s="280"/>
      <c r="HO130" s="280"/>
      <c r="HP130" s="280"/>
      <c r="HQ130" s="280"/>
      <c r="HR130" s="280"/>
      <c r="HS130" s="280"/>
      <c r="HT130" s="62"/>
      <c r="HU130" s="62"/>
      <c r="HV130" s="62"/>
      <c r="HW130" s="62"/>
      <c r="HX130" s="62"/>
      <c r="HY130" s="62"/>
      <c r="HZ130" s="62"/>
      <c r="IA130" s="62"/>
      <c r="IB130" s="62"/>
    </row>
    <row r="131" spans="1:236" s="84" customFormat="1" ht="12">
      <c r="A131" s="63" t="s">
        <v>330</v>
      </c>
      <c r="B131" s="176" t="s">
        <v>331</v>
      </c>
      <c r="C131" s="176" t="s">
        <v>331</v>
      </c>
      <c r="D131" s="63" t="s">
        <v>372</v>
      </c>
      <c r="E131" s="176" t="s">
        <v>99</v>
      </c>
      <c r="F131" s="213">
        <v>11789.1</v>
      </c>
      <c r="G131" s="10">
        <v>4932.9</v>
      </c>
      <c r="H131" s="10">
        <v>1889.8</v>
      </c>
      <c r="I131" s="10">
        <v>2220.9</v>
      </c>
      <c r="J131" s="10">
        <v>2745.5</v>
      </c>
      <c r="K131" s="60">
        <v>2056.7</v>
      </c>
      <c r="L131" s="10">
        <v>1810.8</v>
      </c>
      <c r="M131" s="10">
        <v>1065.4</v>
      </c>
      <c r="N131" s="10">
        <v>737.8</v>
      </c>
      <c r="O131" s="10">
        <v>579.6</v>
      </c>
      <c r="P131" s="10">
        <v>572.4</v>
      </c>
      <c r="Q131" s="10">
        <v>814.2</v>
      </c>
      <c r="R131" s="10">
        <v>861.9</v>
      </c>
      <c r="S131" s="10">
        <v>544.8</v>
      </c>
      <c r="T131" s="10">
        <v>684.4</v>
      </c>
      <c r="U131" s="10">
        <v>947.9</v>
      </c>
      <c r="V131" s="10">
        <v>1113.2</v>
      </c>
      <c r="W131" s="10"/>
      <c r="X131" s="213">
        <v>11083.2</v>
      </c>
      <c r="Y131" s="10">
        <v>3187.9</v>
      </c>
      <c r="Z131" s="10">
        <v>2027.6</v>
      </c>
      <c r="AA131" s="10">
        <v>2476.4</v>
      </c>
      <c r="AB131" s="10">
        <v>3391.3</v>
      </c>
      <c r="AC131" s="203">
        <v>1195.3</v>
      </c>
      <c r="AD131" s="10">
        <v>1024.9</v>
      </c>
      <c r="AE131" s="10">
        <v>967.7</v>
      </c>
      <c r="AF131" s="10">
        <v>788</v>
      </c>
      <c r="AG131" s="203">
        <v>681.4</v>
      </c>
      <c r="AH131" s="203">
        <v>558.2</v>
      </c>
      <c r="AI131" s="10">
        <v>941.4</v>
      </c>
      <c r="AJ131" s="10">
        <v>797.6</v>
      </c>
      <c r="AK131" s="10">
        <v>737.4</v>
      </c>
      <c r="AL131" s="62">
        <v>998</v>
      </c>
      <c r="AM131" s="10">
        <v>1082.2</v>
      </c>
      <c r="AN131" s="10">
        <v>1311.1</v>
      </c>
      <c r="AO131" s="10"/>
      <c r="AP131" s="213">
        <v>12062.7</v>
      </c>
      <c r="AQ131" s="10">
        <v>3516.3</v>
      </c>
      <c r="AR131" s="10">
        <v>1964</v>
      </c>
      <c r="AS131" s="10">
        <v>2818.4</v>
      </c>
      <c r="AT131" s="10">
        <v>3764</v>
      </c>
      <c r="AU131" s="10">
        <v>1281.4</v>
      </c>
      <c r="AV131" s="10">
        <v>1196.3</v>
      </c>
      <c r="AW131" s="10">
        <v>1038.6</v>
      </c>
      <c r="AX131" s="10">
        <v>711.4</v>
      </c>
      <c r="AY131" s="10">
        <v>671.6</v>
      </c>
      <c r="AZ131" s="10">
        <v>581</v>
      </c>
      <c r="BA131" s="10">
        <v>779</v>
      </c>
      <c r="BB131" s="10">
        <v>1085.1</v>
      </c>
      <c r="BC131" s="201">
        <v>954.3</v>
      </c>
      <c r="BD131" s="10">
        <v>1106.2</v>
      </c>
      <c r="BE131" s="201">
        <v>1119.9</v>
      </c>
      <c r="BF131" s="10">
        <v>1537.9</v>
      </c>
      <c r="BG131" s="10"/>
      <c r="BH131" s="256">
        <v>15158</v>
      </c>
      <c r="BI131" s="84">
        <v>4679.7</v>
      </c>
      <c r="BJ131" s="84">
        <v>2874</v>
      </c>
      <c r="BK131" s="84">
        <v>3046.8</v>
      </c>
      <c r="BL131" s="84">
        <v>4557.5</v>
      </c>
      <c r="BM131" s="84">
        <v>1715.7</v>
      </c>
      <c r="BN131" s="84">
        <v>1483.2</v>
      </c>
      <c r="BO131" s="84">
        <v>1480.8</v>
      </c>
      <c r="BP131" s="84">
        <v>962.5</v>
      </c>
      <c r="BQ131" s="84">
        <v>930.3</v>
      </c>
      <c r="BR131" s="84">
        <v>981.2</v>
      </c>
      <c r="BS131" s="84">
        <v>1151.3</v>
      </c>
      <c r="BT131" s="84">
        <v>1151.4</v>
      </c>
      <c r="BU131" s="84">
        <v>744.1</v>
      </c>
      <c r="BV131" s="84">
        <v>994.9</v>
      </c>
      <c r="BW131" s="84">
        <v>1569.1</v>
      </c>
      <c r="BX131" s="84">
        <v>1993.5</v>
      </c>
      <c r="BZ131" s="260">
        <v>15166.4</v>
      </c>
      <c r="CA131" s="84">
        <v>5643.2</v>
      </c>
      <c r="CB131" s="84">
        <v>2387.9</v>
      </c>
      <c r="CC131" s="84">
        <v>2946.2</v>
      </c>
      <c r="CD131" s="84">
        <v>4288.3</v>
      </c>
      <c r="CE131" s="84">
        <v>2019.8</v>
      </c>
      <c r="CF131" s="84">
        <v>1915.5</v>
      </c>
      <c r="CG131" s="84">
        <v>1656.1</v>
      </c>
      <c r="CH131" s="84">
        <v>715.1</v>
      </c>
      <c r="CI131" s="84">
        <v>667.2</v>
      </c>
      <c r="CJ131" s="84">
        <v>945.8</v>
      </c>
      <c r="CK131" s="84">
        <v>1051.6</v>
      </c>
      <c r="CL131" s="84">
        <v>1129.8</v>
      </c>
      <c r="CM131" s="84">
        <v>809.1</v>
      </c>
      <c r="CN131" s="84">
        <v>929.2</v>
      </c>
      <c r="CO131" s="84">
        <v>1431.6</v>
      </c>
      <c r="CP131" s="84">
        <v>1895.6</v>
      </c>
      <c r="CS131" s="260">
        <v>14012.6</v>
      </c>
      <c r="CT131" s="84">
        <v>4920.2</v>
      </c>
      <c r="CU131" s="84">
        <v>2295.5</v>
      </c>
      <c r="CV131" s="84">
        <v>2452.8</v>
      </c>
      <c r="CW131" s="84">
        <v>4344.1</v>
      </c>
      <c r="CX131" s="84">
        <v>1932.3</v>
      </c>
      <c r="CY131" s="84">
        <v>1656.7</v>
      </c>
      <c r="CZ131" s="84">
        <v>1331.2</v>
      </c>
      <c r="DA131" s="84">
        <v>885.3</v>
      </c>
      <c r="DB131" s="84">
        <v>740</v>
      </c>
      <c r="DC131" s="84">
        <v>670.2</v>
      </c>
      <c r="DD131" s="84">
        <v>813.3</v>
      </c>
      <c r="DE131" s="84">
        <v>965.3</v>
      </c>
      <c r="DF131" s="84">
        <v>674.2</v>
      </c>
      <c r="DG131" s="84">
        <v>917.7</v>
      </c>
      <c r="DH131" s="84">
        <v>1538</v>
      </c>
      <c r="DI131" s="84">
        <v>1888.4</v>
      </c>
      <c r="DJ131" s="84">
        <v>14012.6</v>
      </c>
      <c r="DL131" s="260">
        <v>14571.4</v>
      </c>
      <c r="DM131" s="84">
        <v>5685.3</v>
      </c>
      <c r="DN131" s="84">
        <v>2487.2</v>
      </c>
      <c r="DO131" s="84">
        <v>2112.9</v>
      </c>
      <c r="DP131" s="84">
        <v>4286</v>
      </c>
      <c r="DQ131" s="84">
        <v>2054.2</v>
      </c>
      <c r="DR131" s="84">
        <v>1932.9</v>
      </c>
      <c r="DS131" s="84">
        <v>1698.2</v>
      </c>
      <c r="DT131" s="84">
        <v>1077.6</v>
      </c>
      <c r="DU131" s="84">
        <v>720.8</v>
      </c>
      <c r="DV131" s="84">
        <v>688.8</v>
      </c>
      <c r="DW131" s="84">
        <v>732.5</v>
      </c>
      <c r="DX131" s="84">
        <v>775</v>
      </c>
      <c r="DY131" s="84">
        <v>605.4</v>
      </c>
      <c r="DZ131" s="62">
        <v>1057</v>
      </c>
      <c r="EA131" s="62">
        <v>1562</v>
      </c>
      <c r="EB131" s="62">
        <v>1667</v>
      </c>
      <c r="EC131" s="62"/>
      <c r="ED131" s="260">
        <v>13016.6</v>
      </c>
      <c r="EE131" s="84">
        <v>4381</v>
      </c>
      <c r="EF131" s="84">
        <v>2391.2</v>
      </c>
      <c r="EG131" s="84">
        <v>2134.2</v>
      </c>
      <c r="EH131" s="62">
        <v>4110.2</v>
      </c>
      <c r="EI131" s="84">
        <v>1631.2</v>
      </c>
      <c r="EJ131" s="84">
        <v>1357.3</v>
      </c>
      <c r="EK131" s="84">
        <v>1392.5</v>
      </c>
      <c r="EL131" s="84">
        <v>915.3</v>
      </c>
      <c r="EM131" s="62">
        <v>776.1</v>
      </c>
      <c r="EN131" s="84">
        <v>699.8</v>
      </c>
      <c r="EO131" s="84">
        <v>907.7</v>
      </c>
      <c r="EP131" s="84">
        <v>687.4</v>
      </c>
      <c r="EQ131" s="84">
        <v>539.1</v>
      </c>
      <c r="ER131" s="62">
        <v>1006.8</v>
      </c>
      <c r="ES131" s="62">
        <v>1437.3</v>
      </c>
      <c r="ET131" s="84">
        <v>1666.1</v>
      </c>
      <c r="EV131" s="302">
        <v>13118.3</v>
      </c>
      <c r="EW131" s="62">
        <v>4161.9</v>
      </c>
      <c r="EX131" s="84">
        <v>2297</v>
      </c>
      <c r="EY131" s="84">
        <v>2354.2</v>
      </c>
      <c r="EZ131" s="84">
        <v>4241.5</v>
      </c>
      <c r="FA131" s="6">
        <v>1624.2</v>
      </c>
      <c r="FB131" s="6">
        <v>1448</v>
      </c>
      <c r="FC131" s="6">
        <v>1089.7</v>
      </c>
      <c r="FD131" s="6">
        <v>849.7</v>
      </c>
      <c r="FE131" s="6">
        <v>723.3</v>
      </c>
      <c r="FF131" s="6">
        <v>724</v>
      </c>
      <c r="FG131" s="6">
        <v>749.9</v>
      </c>
      <c r="FH131" s="6">
        <v>956.1</v>
      </c>
      <c r="FI131" s="6">
        <v>648.2</v>
      </c>
      <c r="FJ131" s="6">
        <v>1045.1</v>
      </c>
      <c r="FK131" s="6">
        <v>1496</v>
      </c>
      <c r="FL131" s="6">
        <v>1700.4</v>
      </c>
      <c r="FM131" s="302"/>
      <c r="FN131" s="6">
        <v>4903.1</v>
      </c>
      <c r="FO131" s="6">
        <v>2774.9</v>
      </c>
      <c r="FP131" s="6">
        <v>3249</v>
      </c>
      <c r="FQ131" s="126">
        <v>4486.4</v>
      </c>
      <c r="FR131" s="84">
        <v>1766.3</v>
      </c>
      <c r="FS131" s="84">
        <v>1586.4</v>
      </c>
      <c r="FT131" s="84">
        <v>1550.4</v>
      </c>
      <c r="FU131" s="84">
        <v>1050.1</v>
      </c>
      <c r="FV131" s="84">
        <v>797</v>
      </c>
      <c r="FW131" s="84">
        <v>927.8</v>
      </c>
      <c r="FX131" s="84">
        <v>1228.5</v>
      </c>
      <c r="FY131" s="84">
        <v>1058.4</v>
      </c>
      <c r="FZ131" s="84">
        <v>962.1</v>
      </c>
      <c r="GA131" s="84">
        <v>1229.9</v>
      </c>
      <c r="GB131" s="84">
        <v>1370.7</v>
      </c>
      <c r="GC131" s="84">
        <v>1885.8</v>
      </c>
      <c r="GE131" s="290">
        <v>5227</v>
      </c>
      <c r="GF131" s="290">
        <v>2828.6</v>
      </c>
      <c r="GG131" s="290">
        <v>2943.9</v>
      </c>
      <c r="GH131" s="290">
        <v>4620.2</v>
      </c>
      <c r="GI131" s="62">
        <v>2019.7</v>
      </c>
      <c r="GJ131" s="62">
        <v>1773.7</v>
      </c>
      <c r="GK131" s="62">
        <v>1433.6</v>
      </c>
      <c r="GL131" s="62">
        <v>1017.7</v>
      </c>
      <c r="GM131" s="62">
        <v>895.2</v>
      </c>
      <c r="GN131" s="62">
        <v>915.7</v>
      </c>
      <c r="GO131" s="62">
        <v>1110.2</v>
      </c>
      <c r="GP131" s="62">
        <v>1010.8</v>
      </c>
      <c r="GQ131" s="62">
        <v>822.9</v>
      </c>
      <c r="GR131" s="62">
        <v>1211</v>
      </c>
      <c r="GS131" s="62">
        <v>1562.3</v>
      </c>
      <c r="GT131" s="62">
        <v>1846.9</v>
      </c>
      <c r="GU131" s="282"/>
      <c r="GV131" s="280">
        <v>4924.8</v>
      </c>
      <c r="GW131" s="280">
        <v>2937.2</v>
      </c>
      <c r="GX131" s="280">
        <v>2887.5</v>
      </c>
      <c r="GY131" s="280">
        <v>4396.3</v>
      </c>
      <c r="GZ131" s="62">
        <v>1842.7</v>
      </c>
      <c r="HA131" s="62">
        <v>1656</v>
      </c>
      <c r="HB131" s="62">
        <v>1426.1</v>
      </c>
      <c r="HC131" s="62">
        <v>1060.7</v>
      </c>
      <c r="HD131" s="6">
        <v>987.6</v>
      </c>
      <c r="HE131" s="62">
        <v>888.9</v>
      </c>
      <c r="HF131" s="62">
        <v>1094.6</v>
      </c>
      <c r="HG131" s="6">
        <v>1012.8</v>
      </c>
      <c r="HH131" s="6">
        <v>780.1</v>
      </c>
      <c r="HI131" s="6">
        <v>948.4</v>
      </c>
      <c r="HJ131" s="6">
        <v>1573.4</v>
      </c>
      <c r="HK131" s="6">
        <v>1874.5</v>
      </c>
      <c r="HM131" s="280">
        <v>5043.1</v>
      </c>
      <c r="HN131" s="280">
        <f t="shared" si="3"/>
        <v>2758.6</v>
      </c>
      <c r="HO131" s="280">
        <f t="shared" si="4"/>
        <v>2796.8</v>
      </c>
      <c r="HP131" s="280">
        <f t="shared" si="5"/>
        <v>4694.1</v>
      </c>
      <c r="HQ131" s="280">
        <v>1940.8</v>
      </c>
      <c r="HR131" s="280">
        <v>1675.1</v>
      </c>
      <c r="HS131" s="280">
        <v>1427.2</v>
      </c>
      <c r="HT131" s="62">
        <v>1007.3</v>
      </c>
      <c r="HU131" s="6">
        <v>859.7</v>
      </c>
      <c r="HV131" s="62">
        <v>891.6</v>
      </c>
      <c r="HW131" s="62">
        <v>1035.8</v>
      </c>
      <c r="HX131" s="6">
        <v>966.5</v>
      </c>
      <c r="HY131" s="6">
        <v>794.5</v>
      </c>
      <c r="HZ131" s="6">
        <v>1073.6</v>
      </c>
      <c r="IA131" s="6">
        <v>1563.2</v>
      </c>
      <c r="IB131" s="6">
        <v>2057.3</v>
      </c>
    </row>
    <row r="132" spans="1:236" s="84" customFormat="1" ht="12">
      <c r="A132" s="74" t="s">
        <v>332</v>
      </c>
      <c r="B132" s="198" t="s">
        <v>333</v>
      </c>
      <c r="C132" s="198" t="s">
        <v>333</v>
      </c>
      <c r="D132" s="74" t="s">
        <v>373</v>
      </c>
      <c r="E132" s="198" t="s">
        <v>98</v>
      </c>
      <c r="F132" s="213">
        <v>3141.2</v>
      </c>
      <c r="G132" s="10">
        <v>1459</v>
      </c>
      <c r="H132" s="10">
        <v>272.5</v>
      </c>
      <c r="I132" s="10">
        <v>340.2</v>
      </c>
      <c r="J132" s="10">
        <v>1069.5</v>
      </c>
      <c r="K132" s="60">
        <v>625.1</v>
      </c>
      <c r="L132" s="10">
        <v>531.6</v>
      </c>
      <c r="M132" s="10">
        <v>302.3</v>
      </c>
      <c r="N132" s="10">
        <v>132.4</v>
      </c>
      <c r="O132" s="10">
        <v>62.7</v>
      </c>
      <c r="P132" s="10">
        <v>77.4</v>
      </c>
      <c r="Q132" s="10">
        <v>111.5</v>
      </c>
      <c r="R132" s="10">
        <v>109.2</v>
      </c>
      <c r="S132" s="10">
        <v>119.5</v>
      </c>
      <c r="T132" s="10">
        <v>146.2</v>
      </c>
      <c r="U132" s="10">
        <v>386.1</v>
      </c>
      <c r="V132" s="10">
        <v>537.2</v>
      </c>
      <c r="W132" s="10"/>
      <c r="X132" s="213">
        <v>2979.9</v>
      </c>
      <c r="Y132" s="10">
        <v>1379.8</v>
      </c>
      <c r="Z132" s="10">
        <v>276.2</v>
      </c>
      <c r="AA132" s="10">
        <v>315.3</v>
      </c>
      <c r="AB132" s="10">
        <v>1008.6</v>
      </c>
      <c r="AC132" s="203">
        <v>537.1</v>
      </c>
      <c r="AD132" s="10">
        <v>462.5</v>
      </c>
      <c r="AE132" s="10">
        <v>380.2</v>
      </c>
      <c r="AF132" s="10">
        <v>130.8</v>
      </c>
      <c r="AG132" s="203">
        <v>62.5</v>
      </c>
      <c r="AH132" s="203">
        <v>82.9</v>
      </c>
      <c r="AI132" s="10">
        <v>103.9</v>
      </c>
      <c r="AJ132" s="10">
        <v>101.1</v>
      </c>
      <c r="AK132" s="10">
        <v>110.3</v>
      </c>
      <c r="AL132" s="62">
        <v>118.8</v>
      </c>
      <c r="AM132" s="10">
        <v>360.3</v>
      </c>
      <c r="AN132" s="10">
        <v>529.5</v>
      </c>
      <c r="AO132" s="10"/>
      <c r="AP132" s="213">
        <v>2938.2</v>
      </c>
      <c r="AQ132" s="10">
        <v>1387.6</v>
      </c>
      <c r="AR132" s="10">
        <v>255.8</v>
      </c>
      <c r="AS132" s="10">
        <v>313.1</v>
      </c>
      <c r="AT132" s="10">
        <v>981.7</v>
      </c>
      <c r="AU132" s="10">
        <v>536.3</v>
      </c>
      <c r="AV132" s="10">
        <v>530.4</v>
      </c>
      <c r="AW132" s="10">
        <v>320.9</v>
      </c>
      <c r="AX132" s="10">
        <v>125.8</v>
      </c>
      <c r="AY132" s="10">
        <v>52.4</v>
      </c>
      <c r="AZ132" s="10">
        <v>77.6</v>
      </c>
      <c r="BA132" s="10">
        <v>104.6</v>
      </c>
      <c r="BB132" s="10">
        <v>102.4</v>
      </c>
      <c r="BC132" s="201">
        <v>106.1</v>
      </c>
      <c r="BD132" s="10">
        <v>122.5</v>
      </c>
      <c r="BE132" s="201">
        <v>347.9</v>
      </c>
      <c r="BF132" s="10">
        <v>511.3</v>
      </c>
      <c r="BG132" s="10"/>
      <c r="BH132" s="256">
        <v>3190.4</v>
      </c>
      <c r="BI132" s="84">
        <v>1503.4</v>
      </c>
      <c r="BJ132" s="84">
        <v>238.5</v>
      </c>
      <c r="BK132" s="84">
        <v>293.8</v>
      </c>
      <c r="BL132" s="84">
        <v>1154.7</v>
      </c>
      <c r="BM132" s="84">
        <v>607.7</v>
      </c>
      <c r="BN132" s="84">
        <v>486.4</v>
      </c>
      <c r="BO132" s="84">
        <v>409.3</v>
      </c>
      <c r="BP132" s="84">
        <v>118</v>
      </c>
      <c r="BQ132" s="84">
        <v>47</v>
      </c>
      <c r="BR132" s="84">
        <v>73.5</v>
      </c>
      <c r="BS132" s="84">
        <v>99.6</v>
      </c>
      <c r="BT132" s="84">
        <v>97.6</v>
      </c>
      <c r="BU132" s="84">
        <v>96.6</v>
      </c>
      <c r="BV132" s="84">
        <v>133.5</v>
      </c>
      <c r="BW132" s="84">
        <v>430.5</v>
      </c>
      <c r="BX132" s="84">
        <v>590.7</v>
      </c>
      <c r="BZ132" s="260">
        <v>3252.9</v>
      </c>
      <c r="CA132" s="84">
        <v>1544.6</v>
      </c>
      <c r="CB132" s="84">
        <v>212.8</v>
      </c>
      <c r="CC132" s="84">
        <v>276.6</v>
      </c>
      <c r="CD132" s="84">
        <v>1068.4</v>
      </c>
      <c r="CE132" s="84">
        <v>603.3</v>
      </c>
      <c r="CF132" s="84">
        <v>548.6</v>
      </c>
      <c r="CG132" s="84">
        <v>430.2</v>
      </c>
      <c r="CH132" s="84">
        <v>118.4</v>
      </c>
      <c r="CI132" s="84">
        <v>61.7</v>
      </c>
      <c r="CJ132" s="84">
        <v>70.2</v>
      </c>
      <c r="CK132" s="84">
        <v>105</v>
      </c>
      <c r="CL132" s="84">
        <v>103.1</v>
      </c>
      <c r="CM132" s="84">
        <v>106.2</v>
      </c>
      <c r="CN132" s="84">
        <v>121.3</v>
      </c>
      <c r="CO132" s="84">
        <v>396</v>
      </c>
      <c r="CP132" s="84">
        <v>588.9</v>
      </c>
      <c r="CS132" s="260">
        <v>2875.9</v>
      </c>
      <c r="CT132" s="84">
        <v>1300.6</v>
      </c>
      <c r="CU132" s="84">
        <v>220.3</v>
      </c>
      <c r="CV132" s="84">
        <v>298.1</v>
      </c>
      <c r="CW132" s="84">
        <v>1056.9</v>
      </c>
      <c r="CX132" s="84">
        <v>534.7</v>
      </c>
      <c r="CY132" s="84">
        <v>461.7</v>
      </c>
      <c r="CZ132" s="84">
        <v>304.2</v>
      </c>
      <c r="DA132" s="84">
        <v>103.2</v>
      </c>
      <c r="DB132" s="84">
        <v>51</v>
      </c>
      <c r="DC132" s="84">
        <v>66.1</v>
      </c>
      <c r="DD132" s="84">
        <v>100</v>
      </c>
      <c r="DE132" s="84">
        <v>97.5</v>
      </c>
      <c r="DF132" s="84">
        <v>100.6</v>
      </c>
      <c r="DG132" s="84">
        <v>134.3</v>
      </c>
      <c r="DH132" s="84">
        <v>394.9</v>
      </c>
      <c r="DI132" s="84">
        <v>527.7</v>
      </c>
      <c r="DJ132" s="84">
        <v>2875.9</v>
      </c>
      <c r="DL132" s="260">
        <v>3181.9</v>
      </c>
      <c r="DM132" s="84">
        <v>1491.9</v>
      </c>
      <c r="DN132" s="84">
        <v>210.6</v>
      </c>
      <c r="DO132" s="84">
        <v>264</v>
      </c>
      <c r="DP132" s="84">
        <v>1215.4</v>
      </c>
      <c r="DQ132" s="84">
        <v>549.1</v>
      </c>
      <c r="DR132" s="84">
        <v>553.7</v>
      </c>
      <c r="DS132" s="84">
        <v>389.1</v>
      </c>
      <c r="DT132" s="84">
        <v>106.3</v>
      </c>
      <c r="DU132" s="84">
        <v>63.2</v>
      </c>
      <c r="DV132" s="84">
        <v>41.1</v>
      </c>
      <c r="DW132" s="84">
        <v>89.7</v>
      </c>
      <c r="DX132" s="84">
        <v>85.6</v>
      </c>
      <c r="DY132" s="84">
        <v>88.7</v>
      </c>
      <c r="DZ132" s="84">
        <v>134.4</v>
      </c>
      <c r="EA132" s="84">
        <v>455.2</v>
      </c>
      <c r="EB132" s="84">
        <v>625.8</v>
      </c>
      <c r="ED132" s="260">
        <v>2937.6</v>
      </c>
      <c r="EE132" s="84">
        <v>1375.3</v>
      </c>
      <c r="EF132" s="84">
        <v>233.8</v>
      </c>
      <c r="EG132" s="84">
        <v>238.6</v>
      </c>
      <c r="EH132" s="62">
        <v>1089.9</v>
      </c>
      <c r="EI132" s="84">
        <v>381.4</v>
      </c>
      <c r="EJ132" s="84">
        <v>593.5</v>
      </c>
      <c r="EK132" s="84">
        <v>400.4</v>
      </c>
      <c r="EL132" s="84">
        <v>139.1</v>
      </c>
      <c r="EM132" s="84">
        <v>37.6</v>
      </c>
      <c r="EN132" s="84">
        <v>57.1</v>
      </c>
      <c r="EO132" s="84">
        <v>76.5</v>
      </c>
      <c r="EP132" s="84">
        <v>78.8</v>
      </c>
      <c r="EQ132" s="84">
        <v>83.3</v>
      </c>
      <c r="ER132" s="84">
        <v>164.4</v>
      </c>
      <c r="ES132" s="84">
        <v>408</v>
      </c>
      <c r="ET132" s="84">
        <v>517.5</v>
      </c>
      <c r="EV132" s="302">
        <v>2696.4</v>
      </c>
      <c r="EW132" s="62">
        <v>1092.6</v>
      </c>
      <c r="EX132" s="84">
        <v>166.4</v>
      </c>
      <c r="EY132" s="84">
        <v>211.5</v>
      </c>
      <c r="EZ132" s="84">
        <v>1149.6</v>
      </c>
      <c r="FA132" s="6">
        <v>489.2</v>
      </c>
      <c r="FB132" s="6">
        <v>430.1</v>
      </c>
      <c r="FC132" s="6">
        <v>173.3</v>
      </c>
      <c r="FD132" s="6">
        <v>83.4</v>
      </c>
      <c r="FE132" s="6">
        <v>29</v>
      </c>
      <c r="FF132" s="6">
        <v>54</v>
      </c>
      <c r="FG132" s="6">
        <v>71.6</v>
      </c>
      <c r="FH132" s="6">
        <v>70.6</v>
      </c>
      <c r="FI132" s="6">
        <v>69.3</v>
      </c>
      <c r="FJ132" s="6">
        <v>217.2</v>
      </c>
      <c r="FK132" s="6">
        <v>438.5</v>
      </c>
      <c r="FL132" s="6">
        <v>493.9</v>
      </c>
      <c r="FM132" s="302"/>
      <c r="FN132" s="6">
        <v>1437</v>
      </c>
      <c r="FO132" s="6">
        <v>248.9</v>
      </c>
      <c r="FP132" s="6">
        <v>219.4</v>
      </c>
      <c r="FQ132" s="126">
        <v>1040.5</v>
      </c>
      <c r="FR132" s="84">
        <v>536.8</v>
      </c>
      <c r="FS132" s="84">
        <v>480.8</v>
      </c>
      <c r="FT132" s="84">
        <v>419.4</v>
      </c>
      <c r="FU132" s="84">
        <v>148.6</v>
      </c>
      <c r="FV132" s="84">
        <v>60.1</v>
      </c>
      <c r="FW132" s="84">
        <v>40.2</v>
      </c>
      <c r="FX132" s="84">
        <v>73.8</v>
      </c>
      <c r="FY132" s="84">
        <v>72.6</v>
      </c>
      <c r="FZ132" s="84">
        <v>73</v>
      </c>
      <c r="GA132" s="84">
        <v>156.6</v>
      </c>
      <c r="GB132" s="84">
        <v>349.7</v>
      </c>
      <c r="GC132" s="84">
        <v>534.2</v>
      </c>
      <c r="GE132" s="290">
        <v>1386.1</v>
      </c>
      <c r="GF132" s="290">
        <v>171</v>
      </c>
      <c r="GG132" s="290">
        <v>221.9</v>
      </c>
      <c r="GH132" s="290">
        <v>1161.4</v>
      </c>
      <c r="GI132" s="62">
        <v>578.4</v>
      </c>
      <c r="GJ132" s="62">
        <v>501</v>
      </c>
      <c r="GK132" s="62">
        <v>306.7</v>
      </c>
      <c r="GL132" s="62">
        <v>83.8</v>
      </c>
      <c r="GM132" s="62">
        <v>55.1</v>
      </c>
      <c r="GN132" s="62">
        <v>32.1</v>
      </c>
      <c r="GO132" s="62">
        <v>75.2</v>
      </c>
      <c r="GP132" s="62">
        <v>73.4</v>
      </c>
      <c r="GQ132" s="62">
        <v>73.3</v>
      </c>
      <c r="GR132" s="62">
        <v>158.9</v>
      </c>
      <c r="GS132" s="62">
        <v>447.5</v>
      </c>
      <c r="GT132" s="62">
        <v>555</v>
      </c>
      <c r="GU132" s="282"/>
      <c r="GV132" s="280">
        <v>1276.8</v>
      </c>
      <c r="GW132" s="280">
        <v>164.1</v>
      </c>
      <c r="GX132" s="280">
        <v>212.2</v>
      </c>
      <c r="GY132" s="280">
        <v>1036.6</v>
      </c>
      <c r="GZ132" s="62">
        <v>515.8</v>
      </c>
      <c r="HA132" s="62">
        <v>478.9</v>
      </c>
      <c r="HB132" s="62">
        <v>282.1</v>
      </c>
      <c r="HC132" s="62">
        <v>77.4</v>
      </c>
      <c r="HD132" s="6">
        <v>19.3</v>
      </c>
      <c r="HE132" s="62">
        <v>67.4</v>
      </c>
      <c r="HF132" s="62">
        <v>68.5</v>
      </c>
      <c r="HG132" s="6">
        <v>69.8</v>
      </c>
      <c r="HH132" s="6">
        <v>73.9</v>
      </c>
      <c r="HI132" s="6">
        <v>84.7</v>
      </c>
      <c r="HJ132" s="6">
        <v>435.6</v>
      </c>
      <c r="HK132" s="6">
        <v>516.3</v>
      </c>
      <c r="HM132" s="280">
        <v>1344.7</v>
      </c>
      <c r="HN132" s="280">
        <f t="shared" si="3"/>
        <v>179.5</v>
      </c>
      <c r="HO132" s="280">
        <f t="shared" si="4"/>
        <v>205.9</v>
      </c>
      <c r="HP132" s="280">
        <f t="shared" si="5"/>
        <v>1303.6</v>
      </c>
      <c r="HQ132" s="280">
        <v>566</v>
      </c>
      <c r="HR132" s="280">
        <v>440.2</v>
      </c>
      <c r="HS132" s="280">
        <v>326.1</v>
      </c>
      <c r="HT132" s="62">
        <v>93.9</v>
      </c>
      <c r="HU132" s="6">
        <v>74.9</v>
      </c>
      <c r="HV132" s="62">
        <v>10.7</v>
      </c>
      <c r="HW132" s="62">
        <v>67.5</v>
      </c>
      <c r="HX132" s="6">
        <v>68.4</v>
      </c>
      <c r="HY132" s="6">
        <v>70</v>
      </c>
      <c r="HZ132" s="6">
        <v>214</v>
      </c>
      <c r="IA132" s="6">
        <v>450.8</v>
      </c>
      <c r="IB132" s="6">
        <v>638.8</v>
      </c>
    </row>
    <row r="133" spans="1:236" s="84" customFormat="1" ht="13.5">
      <c r="A133" s="74" t="s">
        <v>334</v>
      </c>
      <c r="B133" s="198" t="s">
        <v>335</v>
      </c>
      <c r="C133" s="198" t="s">
        <v>335</v>
      </c>
      <c r="D133" s="74" t="s">
        <v>380</v>
      </c>
      <c r="E133" s="198" t="s">
        <v>129</v>
      </c>
      <c r="F133" s="213">
        <v>142.3</v>
      </c>
      <c r="G133" s="10">
        <v>38.2</v>
      </c>
      <c r="H133" s="10">
        <v>32.4</v>
      </c>
      <c r="I133" s="10">
        <v>34.2</v>
      </c>
      <c r="J133" s="10">
        <v>37.5</v>
      </c>
      <c r="K133" s="60">
        <v>12.6</v>
      </c>
      <c r="L133" s="10">
        <v>13.1</v>
      </c>
      <c r="M133" s="10">
        <v>12.5</v>
      </c>
      <c r="N133" s="10">
        <v>11.1</v>
      </c>
      <c r="O133" s="10">
        <v>10.1</v>
      </c>
      <c r="P133" s="10">
        <v>11.2</v>
      </c>
      <c r="Q133" s="10">
        <v>12.7</v>
      </c>
      <c r="R133" s="10">
        <v>10.9</v>
      </c>
      <c r="S133" s="10">
        <v>10.6</v>
      </c>
      <c r="T133" s="10">
        <v>11.1</v>
      </c>
      <c r="U133" s="10">
        <v>11.9</v>
      </c>
      <c r="V133" s="10">
        <v>14.5</v>
      </c>
      <c r="W133" s="10"/>
      <c r="X133" s="213">
        <v>135.8</v>
      </c>
      <c r="Y133" s="10">
        <v>35.4</v>
      </c>
      <c r="Z133" s="10">
        <v>29.8</v>
      </c>
      <c r="AA133" s="10">
        <v>34.3</v>
      </c>
      <c r="AB133" s="10">
        <v>36.3</v>
      </c>
      <c r="AC133" s="203">
        <v>11.6</v>
      </c>
      <c r="AD133" s="10">
        <v>12</v>
      </c>
      <c r="AE133" s="10">
        <v>11.8</v>
      </c>
      <c r="AF133" s="10">
        <v>10.8</v>
      </c>
      <c r="AG133" s="203">
        <v>8.9</v>
      </c>
      <c r="AH133" s="203">
        <v>10.1</v>
      </c>
      <c r="AI133" s="10">
        <v>11.1</v>
      </c>
      <c r="AJ133" s="10">
        <v>11.5</v>
      </c>
      <c r="AK133" s="10">
        <v>11.7</v>
      </c>
      <c r="AL133" s="62">
        <v>11.2</v>
      </c>
      <c r="AM133" s="10">
        <v>11.9</v>
      </c>
      <c r="AN133" s="10">
        <v>13.2</v>
      </c>
      <c r="AO133" s="10"/>
      <c r="AP133" s="213">
        <v>137.2</v>
      </c>
      <c r="AQ133" s="10">
        <v>37.6</v>
      </c>
      <c r="AR133" s="10">
        <v>30.1</v>
      </c>
      <c r="AS133" s="10">
        <v>33.2</v>
      </c>
      <c r="AT133" s="10">
        <v>36.3</v>
      </c>
      <c r="AU133" s="10">
        <v>12.8</v>
      </c>
      <c r="AV133" s="10">
        <v>12.8</v>
      </c>
      <c r="AW133" s="10">
        <v>12</v>
      </c>
      <c r="AX133" s="10">
        <v>11</v>
      </c>
      <c r="AY133" s="10">
        <v>9.2</v>
      </c>
      <c r="AZ133" s="10">
        <v>9.9</v>
      </c>
      <c r="BA133" s="10">
        <v>11</v>
      </c>
      <c r="BB133" s="10">
        <v>11</v>
      </c>
      <c r="BC133" s="201">
        <v>11.2</v>
      </c>
      <c r="BD133" s="10">
        <v>11.3</v>
      </c>
      <c r="BE133" s="201">
        <v>11.5</v>
      </c>
      <c r="BF133" s="10">
        <v>13.5</v>
      </c>
      <c r="BG133" s="10"/>
      <c r="BH133" s="256">
        <v>138.8</v>
      </c>
      <c r="BI133" s="84">
        <v>35.9</v>
      </c>
      <c r="BJ133" s="84">
        <v>31.1</v>
      </c>
      <c r="BK133" s="84">
        <v>34.7</v>
      </c>
      <c r="BL133" s="84">
        <v>37.1</v>
      </c>
      <c r="BM133" s="84">
        <v>12.4</v>
      </c>
      <c r="BN133" s="84">
        <v>12</v>
      </c>
      <c r="BO133" s="84">
        <v>11.5</v>
      </c>
      <c r="BP133" s="84">
        <v>11.1</v>
      </c>
      <c r="BQ133" s="84">
        <v>9.4</v>
      </c>
      <c r="BR133" s="84">
        <v>10.6</v>
      </c>
      <c r="BS133" s="84">
        <v>11.2</v>
      </c>
      <c r="BT133" s="84">
        <v>11.5</v>
      </c>
      <c r="BU133" s="84">
        <v>12</v>
      </c>
      <c r="BV133" s="84">
        <v>11.7</v>
      </c>
      <c r="BW133" s="84">
        <v>12.3</v>
      </c>
      <c r="BX133" s="84">
        <v>13.1</v>
      </c>
      <c r="BZ133" s="260">
        <v>140.2</v>
      </c>
      <c r="CA133" s="84">
        <v>35.2</v>
      </c>
      <c r="CB133" s="84">
        <v>32.7</v>
      </c>
      <c r="CC133" s="84">
        <v>35.9</v>
      </c>
      <c r="CD133" s="84">
        <v>36.6</v>
      </c>
      <c r="CE133" s="84">
        <v>12</v>
      </c>
      <c r="CF133" s="84">
        <v>11.5</v>
      </c>
      <c r="CG133" s="84">
        <v>11.5</v>
      </c>
      <c r="CH133" s="84">
        <v>11.5</v>
      </c>
      <c r="CI133" s="84">
        <v>10.3</v>
      </c>
      <c r="CJ133" s="84">
        <v>10.9</v>
      </c>
      <c r="CK133" s="84">
        <v>11.6</v>
      </c>
      <c r="CL133" s="84">
        <v>12.1</v>
      </c>
      <c r="CM133" s="84">
        <v>12.2</v>
      </c>
      <c r="CN133" s="84">
        <v>11.7</v>
      </c>
      <c r="CO133" s="84">
        <v>12.2</v>
      </c>
      <c r="CP133" s="84">
        <v>12.7</v>
      </c>
      <c r="CS133" s="260">
        <v>144.3</v>
      </c>
      <c r="CT133" s="84">
        <v>35.7</v>
      </c>
      <c r="CU133" s="84">
        <v>33.7</v>
      </c>
      <c r="CV133" s="84">
        <v>37.5</v>
      </c>
      <c r="CW133" s="84">
        <v>37.4</v>
      </c>
      <c r="CX133" s="84">
        <v>12.3</v>
      </c>
      <c r="CY133" s="84">
        <v>11.9</v>
      </c>
      <c r="CZ133" s="84">
        <v>11.5</v>
      </c>
      <c r="DA133" s="84">
        <v>11.6</v>
      </c>
      <c r="DB133" s="84">
        <v>10.7</v>
      </c>
      <c r="DC133" s="84">
        <v>11.4</v>
      </c>
      <c r="DD133" s="84">
        <v>12.3</v>
      </c>
      <c r="DE133" s="84">
        <v>12.3</v>
      </c>
      <c r="DF133" s="84">
        <v>12.9</v>
      </c>
      <c r="DG133" s="84">
        <v>12.2</v>
      </c>
      <c r="DH133" s="84">
        <v>12.5</v>
      </c>
      <c r="DI133" s="84">
        <v>12.7</v>
      </c>
      <c r="DJ133" s="84">
        <v>144.3</v>
      </c>
      <c r="DL133" s="260">
        <v>146.1</v>
      </c>
      <c r="DM133" s="84">
        <v>36.3</v>
      </c>
      <c r="DN133" s="84">
        <v>34</v>
      </c>
      <c r="DO133" s="84">
        <v>36.1</v>
      </c>
      <c r="DP133" s="84">
        <v>39.7</v>
      </c>
      <c r="DQ133" s="84">
        <v>12.4</v>
      </c>
      <c r="DR133" s="84">
        <v>12</v>
      </c>
      <c r="DS133" s="84">
        <v>11.9</v>
      </c>
      <c r="DT133" s="84">
        <v>11.5</v>
      </c>
      <c r="DU133" s="84">
        <v>11.6</v>
      </c>
      <c r="DV133" s="84">
        <v>10.9</v>
      </c>
      <c r="DW133" s="62">
        <v>12.1</v>
      </c>
      <c r="DX133" s="62">
        <v>12</v>
      </c>
      <c r="DY133" s="84">
        <v>12</v>
      </c>
      <c r="DZ133" s="84">
        <v>12.2</v>
      </c>
      <c r="EA133" s="84">
        <v>11.9</v>
      </c>
      <c r="EB133" s="84">
        <v>15.6</v>
      </c>
      <c r="ED133" s="260">
        <v>142.7</v>
      </c>
      <c r="EE133" s="84">
        <v>36.2</v>
      </c>
      <c r="EF133" s="84">
        <v>34</v>
      </c>
      <c r="EG133" s="84">
        <v>35.4</v>
      </c>
      <c r="EH133" s="62">
        <v>37.1</v>
      </c>
      <c r="EI133" s="84">
        <v>12.4</v>
      </c>
      <c r="EJ133" s="84">
        <v>11.9</v>
      </c>
      <c r="EK133" s="84">
        <v>11.9</v>
      </c>
      <c r="EL133" s="84">
        <v>11.6</v>
      </c>
      <c r="EM133" s="84">
        <v>10.6</v>
      </c>
      <c r="EN133" s="84">
        <v>11.8</v>
      </c>
      <c r="EO133" s="62">
        <v>11.7</v>
      </c>
      <c r="EP133" s="62">
        <v>11.8</v>
      </c>
      <c r="EQ133" s="84">
        <v>11.9</v>
      </c>
      <c r="ER133" s="84">
        <v>11.5</v>
      </c>
      <c r="ES133" s="84">
        <v>12.7</v>
      </c>
      <c r="ET133" s="84">
        <v>12.9</v>
      </c>
      <c r="EV133" s="302">
        <v>143.5</v>
      </c>
      <c r="EW133" s="62">
        <v>34.6</v>
      </c>
      <c r="EX133" s="84">
        <v>33.4</v>
      </c>
      <c r="EY133" s="84">
        <v>35.5</v>
      </c>
      <c r="EZ133" s="84">
        <v>37.3</v>
      </c>
      <c r="FA133" s="62">
        <v>11.7</v>
      </c>
      <c r="FB133" s="84">
        <v>11.5</v>
      </c>
      <c r="FC133" s="84">
        <v>11.4</v>
      </c>
      <c r="FD133" s="84">
        <v>11.4</v>
      </c>
      <c r="FE133" s="84">
        <v>10.5</v>
      </c>
      <c r="FF133" s="84">
        <v>11.5</v>
      </c>
      <c r="FG133" s="84">
        <v>11.6</v>
      </c>
      <c r="FH133" s="84">
        <v>11.9</v>
      </c>
      <c r="FI133" s="84">
        <v>12</v>
      </c>
      <c r="FJ133" s="84">
        <v>11.7</v>
      </c>
      <c r="FK133" s="84">
        <v>12.4</v>
      </c>
      <c r="FL133" s="84">
        <v>13.2</v>
      </c>
      <c r="FM133" s="302"/>
      <c r="FN133" s="6">
        <v>35.3</v>
      </c>
      <c r="FO133" s="6">
        <v>36.2</v>
      </c>
      <c r="FP133" s="6">
        <v>36</v>
      </c>
      <c r="FQ133" s="74">
        <v>36</v>
      </c>
      <c r="FR133" s="62">
        <v>11.1</v>
      </c>
      <c r="FS133" s="62">
        <v>11.8</v>
      </c>
      <c r="FT133" s="62">
        <v>12.4</v>
      </c>
      <c r="FU133" s="62">
        <v>12</v>
      </c>
      <c r="FV133" s="62">
        <v>12.2</v>
      </c>
      <c r="FW133" s="205">
        <v>12</v>
      </c>
      <c r="FX133" s="205">
        <v>12</v>
      </c>
      <c r="FY133" s="205">
        <v>12</v>
      </c>
      <c r="FZ133" s="205">
        <v>12</v>
      </c>
      <c r="GA133" s="10">
        <v>12</v>
      </c>
      <c r="GB133" s="10">
        <v>12</v>
      </c>
      <c r="GC133" s="10">
        <v>12</v>
      </c>
      <c r="GE133" s="290">
        <v>34.5</v>
      </c>
      <c r="GF133" s="290">
        <v>35.9</v>
      </c>
      <c r="GG133" s="290">
        <v>42.1</v>
      </c>
      <c r="GH133" s="290">
        <v>37.4</v>
      </c>
      <c r="GI133" s="10">
        <v>11.5</v>
      </c>
      <c r="GJ133" s="10">
        <v>11.3</v>
      </c>
      <c r="GK133" s="10">
        <v>11.7</v>
      </c>
      <c r="GL133" s="10">
        <v>11.3</v>
      </c>
      <c r="GM133" s="10">
        <v>12.5</v>
      </c>
      <c r="GN133" s="10">
        <v>12.1</v>
      </c>
      <c r="GO133" s="10">
        <v>12.8</v>
      </c>
      <c r="GP133" s="10">
        <v>16.6</v>
      </c>
      <c r="GQ133" s="10">
        <v>12.7</v>
      </c>
      <c r="GR133" s="10">
        <v>12.1</v>
      </c>
      <c r="GS133" s="10">
        <v>12.3</v>
      </c>
      <c r="GT133" s="10">
        <v>13</v>
      </c>
      <c r="GU133" s="282"/>
      <c r="GV133" s="280">
        <v>35.1</v>
      </c>
      <c r="GW133" s="280">
        <v>39.5</v>
      </c>
      <c r="GX133" s="280">
        <v>42</v>
      </c>
      <c r="GY133" s="280">
        <v>38.9</v>
      </c>
      <c r="GZ133" s="201">
        <v>11.8</v>
      </c>
      <c r="HA133" s="201">
        <v>11.6</v>
      </c>
      <c r="HB133" s="10">
        <v>11.7</v>
      </c>
      <c r="HC133" s="10">
        <v>12.2</v>
      </c>
      <c r="HD133" s="6">
        <v>12</v>
      </c>
      <c r="HE133" s="10">
        <v>15.3</v>
      </c>
      <c r="HF133" s="10">
        <v>14.4</v>
      </c>
      <c r="HG133" s="6">
        <v>14.1</v>
      </c>
      <c r="HH133" s="6">
        <v>13.5</v>
      </c>
      <c r="HI133" s="6">
        <v>12.7</v>
      </c>
      <c r="HJ133" s="6">
        <v>13.2</v>
      </c>
      <c r="HK133" s="6">
        <v>13</v>
      </c>
      <c r="HM133" s="280">
        <v>37.1</v>
      </c>
      <c r="HN133" s="280">
        <f t="shared" si="3"/>
        <v>38.9</v>
      </c>
      <c r="HO133" s="280">
        <f t="shared" si="4"/>
        <v>39.7</v>
      </c>
      <c r="HP133" s="280">
        <f t="shared" si="5"/>
        <v>38</v>
      </c>
      <c r="HQ133" s="280">
        <v>12.3</v>
      </c>
      <c r="HR133" s="280">
        <v>12.7</v>
      </c>
      <c r="HS133" s="280">
        <v>11.8</v>
      </c>
      <c r="HT133" s="10">
        <v>11.5</v>
      </c>
      <c r="HU133" s="6">
        <v>13.9</v>
      </c>
      <c r="HV133" s="10">
        <v>13.5</v>
      </c>
      <c r="HW133" s="10">
        <v>13.2</v>
      </c>
      <c r="HX133" s="6">
        <v>13.3</v>
      </c>
      <c r="HY133" s="6">
        <v>13.2</v>
      </c>
      <c r="HZ133" s="6">
        <v>12.5</v>
      </c>
      <c r="IA133" s="6">
        <v>12.7</v>
      </c>
      <c r="IB133" s="6">
        <v>12.8</v>
      </c>
    </row>
    <row r="134" spans="6:236" s="78" customFormat="1" ht="13.5" thickBot="1">
      <c r="F134" s="216"/>
      <c r="R134" s="77"/>
      <c r="X134" s="216"/>
      <c r="AC134" s="123"/>
      <c r="AG134" s="123"/>
      <c r="AH134" s="123"/>
      <c r="AK134" s="220"/>
      <c r="AL134" s="222"/>
      <c r="AM134" s="221"/>
      <c r="AP134" s="245"/>
      <c r="AU134" s="220"/>
      <c r="BH134" s="252"/>
      <c r="CS134" s="268"/>
      <c r="ED134" s="123"/>
      <c r="EV134" s="297"/>
      <c r="FA134" s="220"/>
      <c r="FM134" s="297"/>
      <c r="GE134" s="305"/>
      <c r="GF134" s="305"/>
      <c r="GG134" s="305"/>
      <c r="GH134" s="305"/>
      <c r="GI134" s="220"/>
      <c r="GJ134" s="220"/>
      <c r="GK134" s="220"/>
      <c r="GL134" s="220"/>
      <c r="GM134" s="220"/>
      <c r="GN134" s="220"/>
      <c r="GO134" s="220"/>
      <c r="GP134" s="220"/>
      <c r="GQ134" s="220"/>
      <c r="GR134" s="220"/>
      <c r="GS134" s="220"/>
      <c r="GT134" s="220"/>
      <c r="GU134" s="296"/>
      <c r="GY134" s="307"/>
      <c r="GZ134" s="220"/>
      <c r="HA134" s="220"/>
      <c r="HB134" s="220"/>
      <c r="HC134" s="25"/>
      <c r="HD134" s="25"/>
      <c r="HE134" s="222"/>
      <c r="HF134" s="222"/>
      <c r="HG134" s="222"/>
      <c r="HH134" s="222"/>
      <c r="HI134" s="222"/>
      <c r="HJ134" s="222"/>
      <c r="HK134" s="222"/>
      <c r="HP134" s="307"/>
      <c r="HQ134" s="220"/>
      <c r="HR134" s="312"/>
      <c r="HS134" s="220"/>
      <c r="HT134" s="25"/>
      <c r="HU134" s="25"/>
      <c r="HV134" s="222"/>
      <c r="HW134" s="222"/>
      <c r="HX134" s="222"/>
      <c r="HY134" s="222"/>
      <c r="HZ134" s="222"/>
      <c r="IA134" s="222"/>
      <c r="IB134" s="222"/>
    </row>
    <row r="135" spans="6:24" ht="12.75">
      <c r="F135" s="217"/>
      <c r="X135" s="217"/>
    </row>
    <row r="136" spans="6:24" ht="12.75">
      <c r="F136" s="217"/>
      <c r="X136" s="217"/>
    </row>
    <row r="137" ht="12.75">
      <c r="F137" s="217"/>
    </row>
    <row r="138" ht="12.75">
      <c r="F138" s="217"/>
    </row>
    <row r="139" ht="12.75">
      <c r="F139" s="217"/>
    </row>
    <row r="140" ht="12.75">
      <c r="F140" s="217"/>
    </row>
  </sheetData>
  <sheetProtection/>
  <mergeCells count="13">
    <mergeCell ref="HQ7:HW7"/>
    <mergeCell ref="GZ7:HF7"/>
    <mergeCell ref="CE7:CK7"/>
    <mergeCell ref="BM7:BX7"/>
    <mergeCell ref="GI7:GO7"/>
    <mergeCell ref="FR7:FX7"/>
    <mergeCell ref="FA7:FG7"/>
    <mergeCell ref="K7:V7"/>
    <mergeCell ref="AC7:AN7"/>
    <mergeCell ref="AU7:BF7"/>
    <mergeCell ref="CX7:DD7"/>
    <mergeCell ref="EI7:EO7"/>
    <mergeCell ref="DQ7:D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Sabrjanov Barsbek</dc:creator>
  <cp:keywords/>
  <dc:description/>
  <cp:lastModifiedBy>Gsatybekova</cp:lastModifiedBy>
  <cp:lastPrinted>2019-01-24T05:06:54Z</cp:lastPrinted>
  <dcterms:created xsi:type="dcterms:W3CDTF">1998-08-07T10:51:13Z</dcterms:created>
  <dcterms:modified xsi:type="dcterms:W3CDTF">2021-01-20T05:20:35Z</dcterms:modified>
  <cp:category/>
  <cp:version/>
  <cp:contentType/>
  <cp:contentStatus/>
</cp:coreProperties>
</file>